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000" windowHeight="9615" activeTab="1"/>
  </bookViews>
  <sheets>
    <sheet name="Sheet1" sheetId="1" r:id="rId1"/>
    <sheet name="Sheet2" sheetId="2" r:id="rId2"/>
  </sheets>
  <definedNames>
    <definedName name="_xlnm.Print_Area" localSheetId="0">Sheet1!$A$1:$Q$68</definedName>
  </definedNames>
  <calcPr calcId="144525"/>
</workbook>
</file>

<file path=xl/calcChain.xml><?xml version="1.0" encoding="utf-8"?>
<calcChain xmlns="http://schemas.openxmlformats.org/spreadsheetml/2006/main">
  <c r="M24" i="1" l="1"/>
  <c r="I24" i="1"/>
  <c r="F24" i="1"/>
  <c r="F43" i="2" l="1"/>
  <c r="F42" i="2"/>
  <c r="K41" i="2"/>
  <c r="J41" i="2"/>
  <c r="I41" i="2"/>
  <c r="H41" i="2"/>
  <c r="G41" i="2"/>
  <c r="F40" i="2"/>
  <c r="F39" i="2"/>
  <c r="F38" i="2"/>
  <c r="F37" i="2"/>
  <c r="F36" i="2"/>
  <c r="F35" i="2"/>
  <c r="F34" i="2"/>
  <c r="F33" i="2"/>
  <c r="F32" i="2"/>
  <c r="F31" i="2"/>
  <c r="K30" i="2"/>
  <c r="J30" i="2"/>
  <c r="J44" i="2" s="1"/>
  <c r="I30" i="2"/>
  <c r="H30" i="2"/>
  <c r="G30" i="2"/>
  <c r="F29" i="2"/>
  <c r="F28" i="2"/>
  <c r="F27" i="2"/>
  <c r="F26" i="2"/>
  <c r="F25" i="2"/>
  <c r="K24" i="2"/>
  <c r="J24" i="2"/>
  <c r="I24" i="2"/>
  <c r="H24" i="2"/>
  <c r="G24" i="2"/>
  <c r="F23" i="2"/>
  <c r="F22" i="2"/>
  <c r="F21" i="2"/>
  <c r="F20" i="2"/>
  <c r="F19" i="2"/>
  <c r="F18" i="2"/>
  <c r="F17" i="2"/>
  <c r="F16" i="2"/>
  <c r="Q66" i="1"/>
  <c r="P66" i="1"/>
  <c r="O66" i="1"/>
  <c r="N66" i="1"/>
  <c r="L66" i="1"/>
  <c r="K66" i="1"/>
  <c r="J66" i="1"/>
  <c r="H66" i="1"/>
  <c r="G66" i="1"/>
  <c r="M65" i="1"/>
  <c r="I65" i="1"/>
  <c r="F65" i="1"/>
  <c r="M64" i="1"/>
  <c r="F64" i="1" s="1"/>
  <c r="I64" i="1"/>
  <c r="M63" i="1"/>
  <c r="I63" i="1"/>
  <c r="F63" i="1" s="1"/>
  <c r="M62" i="1"/>
  <c r="I62" i="1"/>
  <c r="F62" i="1"/>
  <c r="F66" i="1" s="1"/>
  <c r="M61" i="1"/>
  <c r="M66" i="1" s="1"/>
  <c r="I61" i="1"/>
  <c r="I66" i="1" s="1"/>
  <c r="F61" i="1"/>
  <c r="Q60" i="1"/>
  <c r="O60" i="1"/>
  <c r="N60" i="1"/>
  <c r="L60" i="1"/>
  <c r="K60" i="1"/>
  <c r="J60" i="1"/>
  <c r="H60" i="1"/>
  <c r="G60" i="1"/>
  <c r="M59" i="1"/>
  <c r="I59" i="1"/>
  <c r="M58" i="1"/>
  <c r="I58" i="1"/>
  <c r="F58" i="1" s="1"/>
  <c r="M57" i="1"/>
  <c r="I57" i="1"/>
  <c r="F57" i="1" s="1"/>
  <c r="P60" i="1"/>
  <c r="M56" i="1"/>
  <c r="I56" i="1"/>
  <c r="F56" i="1" s="1"/>
  <c r="M55" i="1"/>
  <c r="F55" i="1" s="1"/>
  <c r="I55" i="1"/>
  <c r="Q54" i="1"/>
  <c r="O54" i="1"/>
  <c r="N54" i="1"/>
  <c r="L54" i="1"/>
  <c r="K54" i="1"/>
  <c r="J54" i="1"/>
  <c r="H54" i="1"/>
  <c r="G54" i="1"/>
  <c r="M53" i="1"/>
  <c r="F53" i="1" s="1"/>
  <c r="I53" i="1"/>
  <c r="M52" i="1"/>
  <c r="I52" i="1"/>
  <c r="M51" i="1"/>
  <c r="I51" i="1"/>
  <c r="F51" i="1"/>
  <c r="M50" i="1"/>
  <c r="I50" i="1"/>
  <c r="F50" i="1"/>
  <c r="M49" i="1"/>
  <c r="F49" i="1" s="1"/>
  <c r="I49" i="1"/>
  <c r="P54" i="1"/>
  <c r="M48" i="1"/>
  <c r="F48" i="1" s="1"/>
  <c r="I48" i="1"/>
  <c r="Q46" i="1"/>
  <c r="P46" i="1"/>
  <c r="O46" i="1"/>
  <c r="N46" i="1"/>
  <c r="K46" i="1"/>
  <c r="J46" i="1"/>
  <c r="H46" i="1"/>
  <c r="M45" i="1"/>
  <c r="I45" i="1"/>
  <c r="F45" i="1" s="1"/>
  <c r="M44" i="1"/>
  <c r="I44" i="1"/>
  <c r="F44" i="1" s="1"/>
  <c r="M43" i="1"/>
  <c r="M46" i="1" s="1"/>
  <c r="I43" i="1"/>
  <c r="F43" i="1" s="1"/>
  <c r="G46" i="1"/>
  <c r="M42" i="1"/>
  <c r="I42" i="1"/>
  <c r="F42" i="1"/>
  <c r="M41" i="1"/>
  <c r="I41" i="1"/>
  <c r="M40" i="1"/>
  <c r="I40" i="1"/>
  <c r="F40" i="1" s="1"/>
  <c r="M39" i="1"/>
  <c r="I39" i="1"/>
  <c r="F39" i="1"/>
  <c r="Q38" i="1"/>
  <c r="P38" i="1"/>
  <c r="O38" i="1"/>
  <c r="N38" i="1"/>
  <c r="L38" i="1"/>
  <c r="K38" i="1"/>
  <c r="J38" i="1"/>
  <c r="G38" i="1"/>
  <c r="M37" i="1"/>
  <c r="I37" i="1"/>
  <c r="F37" i="1" s="1"/>
  <c r="M36" i="1"/>
  <c r="I36" i="1"/>
  <c r="M35" i="1"/>
  <c r="F35" i="1" s="1"/>
  <c r="I35" i="1"/>
  <c r="M34" i="1"/>
  <c r="I34" i="1"/>
  <c r="H38" i="1"/>
  <c r="Q33" i="1"/>
  <c r="P33" i="1"/>
  <c r="O33" i="1"/>
  <c r="N33" i="1"/>
  <c r="L33" i="1"/>
  <c r="J33" i="1"/>
  <c r="H33" i="1"/>
  <c r="M32" i="1"/>
  <c r="F32" i="1" s="1"/>
  <c r="K33" i="1"/>
  <c r="I32" i="1"/>
  <c r="M31" i="1"/>
  <c r="I31" i="1"/>
  <c r="F31" i="1"/>
  <c r="M30" i="1"/>
  <c r="I30" i="1"/>
  <c r="F30" i="1" s="1"/>
  <c r="G33" i="1"/>
  <c r="M29" i="1"/>
  <c r="I29" i="1"/>
  <c r="Q28" i="1"/>
  <c r="O28" i="1"/>
  <c r="N28" i="1"/>
  <c r="K28" i="1"/>
  <c r="J28" i="1"/>
  <c r="M27" i="1"/>
  <c r="I27" i="1"/>
  <c r="M26" i="1"/>
  <c r="I26" i="1"/>
  <c r="F26" i="1" s="1"/>
  <c r="M25" i="1"/>
  <c r="I25" i="1"/>
  <c r="F25" i="1"/>
  <c r="P28" i="1"/>
  <c r="M23" i="1"/>
  <c r="F23" i="1" s="1"/>
  <c r="I23" i="1"/>
  <c r="M22" i="1"/>
  <c r="I22" i="1"/>
  <c r="F22" i="1" s="1"/>
  <c r="M21" i="1"/>
  <c r="L28" i="1"/>
  <c r="I21" i="1"/>
  <c r="H28" i="1"/>
  <c r="Q20" i="1"/>
  <c r="P20" i="1"/>
  <c r="N20" i="1"/>
  <c r="J20" i="1"/>
  <c r="M19" i="1"/>
  <c r="I19" i="1"/>
  <c r="F19" i="1" s="1"/>
  <c r="O20" i="1"/>
  <c r="M18" i="1"/>
  <c r="I18" i="1"/>
  <c r="F18" i="1"/>
  <c r="M17" i="1"/>
  <c r="I17" i="1"/>
  <c r="M16" i="1"/>
  <c r="F16" i="1" s="1"/>
  <c r="I16" i="1"/>
  <c r="M15" i="1"/>
  <c r="I15" i="1"/>
  <c r="F15" i="1"/>
  <c r="M14" i="1"/>
  <c r="I14" i="1"/>
  <c r="F14" i="1" s="1"/>
  <c r="M13" i="1"/>
  <c r="F13" i="1" s="1"/>
  <c r="I13" i="1"/>
  <c r="M12" i="1"/>
  <c r="K20" i="1"/>
  <c r="I12" i="1"/>
  <c r="G20" i="1"/>
  <c r="F41" i="2" l="1"/>
  <c r="F24" i="2"/>
  <c r="G44" i="2"/>
  <c r="K44" i="2"/>
  <c r="I44" i="2"/>
  <c r="F30" i="2"/>
  <c r="F44" i="2" s="1"/>
  <c r="H44" i="2"/>
  <c r="F59" i="1"/>
  <c r="F60" i="1" s="1"/>
  <c r="F52" i="1"/>
  <c r="F41" i="1"/>
  <c r="M38" i="1"/>
  <c r="K67" i="1"/>
  <c r="F36" i="1"/>
  <c r="I38" i="1"/>
  <c r="N67" i="1"/>
  <c r="Q67" i="1"/>
  <c r="F29" i="1"/>
  <c r="F33" i="1" s="1"/>
  <c r="M33" i="1"/>
  <c r="I33" i="1"/>
  <c r="M28" i="1"/>
  <c r="O67" i="1"/>
  <c r="F27" i="1"/>
  <c r="I28" i="1"/>
  <c r="M20" i="1"/>
  <c r="I20" i="1"/>
  <c r="J67" i="1"/>
  <c r="F46" i="1"/>
  <c r="F54" i="1"/>
  <c r="I46" i="1"/>
  <c r="F17" i="1"/>
  <c r="P67" i="1"/>
  <c r="H20" i="1"/>
  <c r="H67" i="1" s="1"/>
  <c r="L20" i="1"/>
  <c r="L46" i="1"/>
  <c r="I54" i="1"/>
  <c r="M54" i="1"/>
  <c r="I60" i="1"/>
  <c r="M60" i="1"/>
  <c r="F12" i="1"/>
  <c r="F21" i="1"/>
  <c r="G28" i="1"/>
  <c r="G67" i="1" s="1"/>
  <c r="F34" i="1"/>
  <c r="F38" i="1" s="1"/>
  <c r="I67" i="1" l="1"/>
  <c r="M67" i="1"/>
  <c r="F20" i="1"/>
  <c r="L67" i="1"/>
  <c r="F28" i="1"/>
  <c r="F67" i="1" l="1"/>
</calcChain>
</file>

<file path=xl/sharedStrings.xml><?xml version="1.0" encoding="utf-8"?>
<sst xmlns="http://schemas.openxmlformats.org/spreadsheetml/2006/main" count="173" uniqueCount="121">
  <si>
    <t>Մարզ</t>
  </si>
  <si>
    <t>Վայոց ձոր</t>
  </si>
  <si>
    <t>(անվանում)</t>
  </si>
  <si>
    <t>(Կոդ)</t>
  </si>
  <si>
    <t>Համայնք</t>
  </si>
  <si>
    <t>Ջերմուկ</t>
  </si>
  <si>
    <t>(հեկտարներով)</t>
  </si>
  <si>
    <t>NN</t>
  </si>
  <si>
    <t>Նպատակային Նշանակություն</t>
  </si>
  <si>
    <t xml:space="preserve">Հողատեսք,  գործառնական նշանակություն </t>
  </si>
  <si>
    <t>Կոդի NN</t>
  </si>
  <si>
    <t>Ընդամենը (2+3+4+8+12)</t>
  </si>
  <si>
    <t>Սեփականության սուբյեկտ</t>
  </si>
  <si>
    <t xml:space="preserve">ՀՀ քաղաքացիների </t>
  </si>
  <si>
    <t>ՀՀ իրավաբանական անձանց</t>
  </si>
  <si>
    <t>համայնքային</t>
  </si>
  <si>
    <t xml:space="preserve"> պետական</t>
  </si>
  <si>
    <t>Օտար պետութ-ի, կազմ-ի և  ՀՀ-ում կաց-ն  հատուկ  կարգավիճակ  ունեցող  անձանց</t>
  </si>
  <si>
    <t xml:space="preserve"> ընդամենը (5+6+7)</t>
  </si>
  <si>
    <t>տրված վարձակալության</t>
  </si>
  <si>
    <t xml:space="preserve"> ընդամենը (9+10+11)</t>
  </si>
  <si>
    <t>տրված անհատույց օգտագործման</t>
  </si>
  <si>
    <t>օգտագործման և վարձակալության չտրված</t>
  </si>
  <si>
    <t>Ա</t>
  </si>
  <si>
    <t>Բ</t>
  </si>
  <si>
    <t>Գ</t>
  </si>
  <si>
    <t>վարելահող</t>
  </si>
  <si>
    <t>բազմ տնկարկներ, ընդամենը</t>
  </si>
  <si>
    <t>1.2.1</t>
  </si>
  <si>
    <t>այդ թվումª պտղատու այգի</t>
  </si>
  <si>
    <t>1.2.2</t>
  </si>
  <si>
    <t xml:space="preserve">  խաղողի այգի</t>
  </si>
  <si>
    <t>1.2.3</t>
  </si>
  <si>
    <t xml:space="preserve">  այլ բազմամյա</t>
  </si>
  <si>
    <t>խոտհարք</t>
  </si>
  <si>
    <t>արոտ</t>
  </si>
  <si>
    <t>այլ հողատեսքեր</t>
  </si>
  <si>
    <t xml:space="preserve">Ընդամենը </t>
  </si>
  <si>
    <t>2.Բնակավայրերի</t>
  </si>
  <si>
    <t>բնակելի կառուցապատման</t>
  </si>
  <si>
    <t>2.1.1</t>
  </si>
  <si>
    <t xml:space="preserve">այդ թվումª  տնամերձ հողեր </t>
  </si>
  <si>
    <t>2.1.2</t>
  </si>
  <si>
    <t>հասարակական կառուցապ.</t>
  </si>
  <si>
    <t>խառը կառուցապատման</t>
  </si>
  <si>
    <t>ընդհանուր   օգտագործման</t>
  </si>
  <si>
    <t>այլ հողեր</t>
  </si>
  <si>
    <t>3. Արդյունաբ., ընդերքօգտ. և այլ արտ. նշանակութ. օբ.</t>
  </si>
  <si>
    <t xml:space="preserve">արդյունաբերության  </t>
  </si>
  <si>
    <t>գյուղտնտեսական, արտադր.</t>
  </si>
  <si>
    <t>պահեստարանների</t>
  </si>
  <si>
    <t>ընդերք օգտագործման</t>
  </si>
  <si>
    <t>4.Էներգետիկայի, տրանսպորտի, կապի, կոմունալ ենթակ. օբ.</t>
  </si>
  <si>
    <t>Էներգետիկայի</t>
  </si>
  <si>
    <t>կապի</t>
  </si>
  <si>
    <t>տրանսպորտի</t>
  </si>
  <si>
    <t xml:space="preserve">կոմունալ ենթակառուցվածք </t>
  </si>
  <si>
    <t>5. Հատուկ պահպանվող տարածքների</t>
  </si>
  <si>
    <t>բնապահպանական</t>
  </si>
  <si>
    <t>5.1.1</t>
  </si>
  <si>
    <t>այդ թվումª արգելոցներ</t>
  </si>
  <si>
    <t>5.1.2</t>
  </si>
  <si>
    <t>5.1.3</t>
  </si>
  <si>
    <t>առողջարարական</t>
  </si>
  <si>
    <t>հանգստի</t>
  </si>
  <si>
    <t>պատմական և մշակութային</t>
  </si>
  <si>
    <t>6.Հատուկ նշանակության</t>
  </si>
  <si>
    <t>7. Անտառային</t>
  </si>
  <si>
    <t>անտառ</t>
  </si>
  <si>
    <t>թփուտ</t>
  </si>
  <si>
    <t>8. Ջրային</t>
  </si>
  <si>
    <t>գետեր</t>
  </si>
  <si>
    <t>ջրամբարներ</t>
  </si>
  <si>
    <t>լճեր</t>
  </si>
  <si>
    <t>ջրանցքներ</t>
  </si>
  <si>
    <t>հիդրոտեխ. և ջրտնտ. այլ օբ.</t>
  </si>
  <si>
    <t>9. Պահուստային</t>
  </si>
  <si>
    <t>աղուտներ</t>
  </si>
  <si>
    <t>ավազուտներ</t>
  </si>
  <si>
    <t>ճահիճներ</t>
  </si>
  <si>
    <t>այլ անօգտագործելի  հողեր</t>
  </si>
  <si>
    <t>ԸՆԴԱՄԵՆԸ ՀՈՂԵՐ ¥1+2+3+4+5+6+7+8+9¤</t>
  </si>
  <si>
    <t xml:space="preserve">                     ՀԱՇՎԵՏՎՈՒԹՅՈՒՆ</t>
  </si>
  <si>
    <t>Ձև</t>
  </si>
  <si>
    <t>22ա</t>
  </si>
  <si>
    <t xml:space="preserve">  (ըստ նպատակային  նշանակության, հողատեսքերի  եւ սեփականության սուբյեկտների )</t>
  </si>
  <si>
    <t>Մարզª</t>
  </si>
  <si>
    <t>(անվանումը)</t>
  </si>
  <si>
    <t>(կոդ)</t>
  </si>
  <si>
    <t>Համայնքª</t>
  </si>
  <si>
    <t>Գործառնական նշանակություն, հողատեսք</t>
  </si>
  <si>
    <t>կոդ N/N</t>
  </si>
  <si>
    <t>Ընդամենը ոռոգվող հողեր ¥2+3+4+5+6¤</t>
  </si>
  <si>
    <t>պետական</t>
  </si>
  <si>
    <t>Օտարերկրյա պետությունների, կազմակերպությունների</t>
  </si>
  <si>
    <t>1. Գյուղատնտեսական</t>
  </si>
  <si>
    <t>բազմամյա տնկարկներ, ընդամենը</t>
  </si>
  <si>
    <t>այդ թվումª       պտղատու այգի</t>
  </si>
  <si>
    <t xml:space="preserve">          խաղողի այգի</t>
  </si>
  <si>
    <t xml:space="preserve">                         այլ</t>
  </si>
  <si>
    <t>Ընդամենը (1.1+1.2+1.3+1.4+1.5)</t>
  </si>
  <si>
    <t xml:space="preserve">բնակելի կառուցապատման </t>
  </si>
  <si>
    <t>այդ թվում տնամերձ հողեր</t>
  </si>
  <si>
    <t>այգեգործական (ամառանոցային)</t>
  </si>
  <si>
    <t>ընդհանուր օգտագործման</t>
  </si>
  <si>
    <t>Ընդամենը (2.1+2.2+2.3)</t>
  </si>
  <si>
    <t>3. Արդյունաբ., ընդերքօգտ., և այլ արտ. նշանակության</t>
  </si>
  <si>
    <t>4. Էներգետիկայի, տրանսպ., կապի, կոմունալ ենթակառուցվածքների</t>
  </si>
  <si>
    <t>6. Հատուկ նշանակության</t>
  </si>
  <si>
    <t>Ընդամենը (3.1+3.2+3.3+3.4+3.5+3.6)</t>
  </si>
  <si>
    <t>ԸՆԴԱՄԵՆԸ ՈՌՈԳՎՈՂ ՀՈՂԵՐ (1+2+3+4+5+6+7+9)</t>
  </si>
  <si>
    <t>Համայնքի ղեկավար`</t>
  </si>
  <si>
    <t>կատարող`</t>
  </si>
  <si>
    <t>/ստորագրություն, կնիք/</t>
  </si>
  <si>
    <t>/ստորագրություն/</t>
  </si>
  <si>
    <t xml:space="preserve"> Ջերմուկ համայնքի  ոռոգվող հողերի առկայության և բաշխման     </t>
  </si>
  <si>
    <t>այգեգործական (ամառ-ն)</t>
  </si>
  <si>
    <t>ազգային պարկեր</t>
  </si>
  <si>
    <t>արգելավայրեր</t>
  </si>
  <si>
    <t>Հավելված 1                                                                                                                                                                                                                                                       Ջերմուկ համայնքի ավագանու 2021 թ․ հուլիսի 21-ի N 54-Ա որոշման</t>
  </si>
  <si>
    <t>Հավելված 2                                                                                                                                                                      Ջերմուկ համայնքի ավագանու 2021 թ․ հուլիսի 21-ի N 54-Ա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</si>
</sst>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GHEA Grapalat"/>
      <family val="3"/>
    </font>
    <font>
      <i/>
      <sz val="10"/>
      <name val="GHEA Grapalat"/>
      <family val="3"/>
    </font>
    <font>
      <sz val="10"/>
      <color rgb="FFFF0000"/>
      <name val="GHEA Grapalat"/>
      <family val="3"/>
    </font>
    <font>
      <sz val="12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sz val="8"/>
      <name val="GHEA Grapalat"/>
      <family val="3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3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horizontal="center" wrapText="1"/>
    </xf>
    <xf numFmtId="0" fontId="1" fillId="0" borderId="0" xfId="0" applyFont="1" applyAlignment="1"/>
    <xf numFmtId="0" fontId="1" fillId="0" borderId="22" xfId="0" applyFont="1" applyBorder="1"/>
    <xf numFmtId="0" fontId="1" fillId="0" borderId="5" xfId="0" applyFont="1" applyBorder="1" applyAlignment="1">
      <alignment horizontal="center" textRotation="90"/>
    </xf>
    <xf numFmtId="0" fontId="1" fillId="0" borderId="5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2" fontId="1" fillId="0" borderId="28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32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center" vertical="center"/>
    </xf>
    <xf numFmtId="2" fontId="1" fillId="0" borderId="28" xfId="0" applyNumberFormat="1" applyFont="1" applyFill="1" applyBorder="1" applyAlignment="1">
      <alignment horizontal="center" vertical="center"/>
    </xf>
    <xf numFmtId="2" fontId="1" fillId="0" borderId="35" xfId="0" applyNumberFormat="1" applyFont="1" applyFill="1" applyBorder="1" applyAlignment="1">
      <alignment horizontal="center" vertical="center"/>
    </xf>
    <xf numFmtId="2" fontId="3" fillId="0" borderId="28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textRotation="90" wrapText="1"/>
    </xf>
    <xf numFmtId="0" fontId="1" fillId="0" borderId="39" xfId="0" applyFont="1" applyBorder="1" applyAlignment="1">
      <alignment horizontal="center"/>
    </xf>
    <xf numFmtId="2" fontId="1" fillId="0" borderId="3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2" fontId="1" fillId="0" borderId="3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 vertical="center"/>
    </xf>
    <xf numFmtId="2" fontId="1" fillId="0" borderId="23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2" fontId="1" fillId="0" borderId="30" xfId="0" applyNumberFormat="1" applyFont="1" applyFill="1" applyBorder="1" applyAlignment="1">
      <alignment horizontal="center" vertical="center"/>
    </xf>
    <xf numFmtId="2" fontId="1" fillId="0" borderId="31" xfId="0" applyNumberFormat="1" applyFont="1" applyFill="1" applyBorder="1" applyAlignment="1">
      <alignment horizontal="center" vertical="center"/>
    </xf>
    <xf numFmtId="2" fontId="1" fillId="0" borderId="21" xfId="0" applyNumberFormat="1" applyFont="1" applyFill="1" applyBorder="1" applyAlignment="1">
      <alignment horizontal="center" vertical="center"/>
    </xf>
    <xf numFmtId="2" fontId="1" fillId="0" borderId="40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1" fillId="0" borderId="46" xfId="0" applyFont="1" applyBorder="1"/>
    <xf numFmtId="0" fontId="7" fillId="0" borderId="28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29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left" vertical="center" wrapText="1"/>
    </xf>
    <xf numFmtId="164" fontId="7" fillId="0" borderId="30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164" fontId="7" fillId="0" borderId="25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47" xfId="0" applyFont="1" applyBorder="1" applyAlignment="1">
      <alignment horizontal="center" vertical="center" wrapText="1"/>
    </xf>
    <xf numFmtId="164" fontId="7" fillId="0" borderId="39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/>
    <xf numFmtId="0" fontId="6" fillId="0" borderId="15" xfId="0" applyFont="1" applyBorder="1"/>
    <xf numFmtId="0" fontId="1" fillId="0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164" fontId="7" fillId="0" borderId="30" xfId="0" applyNumberFormat="1" applyFont="1" applyFill="1" applyBorder="1" applyAlignment="1">
      <alignment horizontal="center" vertical="center"/>
    </xf>
    <xf numFmtId="164" fontId="7" fillId="0" borderId="31" xfId="0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164" fontId="7" fillId="0" borderId="21" xfId="0" applyNumberFormat="1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164" fontId="7" fillId="0" borderId="23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164" fontId="7" fillId="0" borderId="35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164" fontId="7" fillId="0" borderId="48" xfId="0" applyNumberFormat="1" applyFont="1" applyFill="1" applyBorder="1" applyAlignment="1">
      <alignment horizontal="center" vertical="center"/>
    </xf>
    <xf numFmtId="164" fontId="7" fillId="0" borderId="39" xfId="0" applyNumberFormat="1" applyFont="1" applyFill="1" applyBorder="1" applyAlignment="1">
      <alignment horizontal="center" vertical="center"/>
    </xf>
    <xf numFmtId="164" fontId="7" fillId="0" borderId="40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6" fillId="0" borderId="15" xfId="0" applyFont="1" applyFill="1" applyBorder="1"/>
    <xf numFmtId="0" fontId="6" fillId="0" borderId="0" xfId="0" applyFont="1" applyFill="1"/>
    <xf numFmtId="0" fontId="0" fillId="0" borderId="0" xfId="0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wrapText="1"/>
    </xf>
    <xf numFmtId="0" fontId="0" fillId="0" borderId="0" xfId="0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2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19" xfId="0" applyFont="1" applyFill="1" applyBorder="1" applyAlignment="1">
      <alignment horizontal="center" vertical="center" textRotation="90" wrapText="1"/>
    </xf>
    <xf numFmtId="0" fontId="7" fillId="0" borderId="21" xfId="0" applyFont="1" applyFill="1" applyBorder="1" applyAlignment="1">
      <alignment horizontal="center" vertical="center" textRotation="90" wrapText="1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0" fontId="7" fillId="0" borderId="25" xfId="0" applyFont="1" applyBorder="1" applyAlignment="1">
      <alignment horizontal="center" vertical="center" textRotation="90"/>
    </xf>
    <xf numFmtId="0" fontId="7" fillId="0" borderId="36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center" textRotation="90" wrapText="1"/>
    </xf>
    <xf numFmtId="0" fontId="7" fillId="0" borderId="30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showZeros="0" zoomScaleNormal="100" zoomScaleSheetLayoutView="100" workbookViewId="0">
      <selection activeCell="O10" sqref="O10"/>
    </sheetView>
  </sheetViews>
  <sheetFormatPr defaultRowHeight="15" x14ac:dyDescent="0.25"/>
  <cols>
    <col min="1" max="1" width="5.28515625" customWidth="1"/>
    <col min="6" max="6" width="11" customWidth="1"/>
    <col min="7" max="11" width="9.140625" style="62"/>
    <col min="12" max="12" width="11.5703125" style="62" customWidth="1"/>
    <col min="13" max="13" width="11" style="62" customWidth="1"/>
    <col min="14" max="17" width="9.140625" style="62"/>
  </cols>
  <sheetData>
    <row r="1" spans="1:17" ht="48" customHeight="1" x14ac:dyDescent="0.25">
      <c r="E1" s="116" t="s">
        <v>119</v>
      </c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</row>
    <row r="2" spans="1:17" x14ac:dyDescent="0.25">
      <c r="A2" s="1"/>
      <c r="B2" s="2"/>
      <c r="C2" s="1"/>
      <c r="D2" s="1"/>
      <c r="E2" s="1"/>
      <c r="F2" s="1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x14ac:dyDescent="0.25">
      <c r="A3" s="1"/>
      <c r="B3" s="2"/>
      <c r="C3" s="117" t="s">
        <v>0</v>
      </c>
      <c r="D3" s="118"/>
      <c r="E3" s="119" t="s">
        <v>1</v>
      </c>
      <c r="F3" s="120"/>
      <c r="G3" s="120"/>
      <c r="H3" s="120"/>
      <c r="I3" s="121"/>
      <c r="J3" s="43"/>
      <c r="K3" s="44"/>
      <c r="L3" s="45">
        <v>10</v>
      </c>
      <c r="M3" s="46"/>
      <c r="N3" s="46"/>
      <c r="O3" s="44"/>
      <c r="P3" s="44"/>
      <c r="Q3" s="44"/>
    </row>
    <row r="4" spans="1:17" x14ac:dyDescent="0.25">
      <c r="A4" s="1"/>
      <c r="B4" s="2"/>
      <c r="C4" s="1"/>
      <c r="D4" s="3"/>
      <c r="E4" s="122" t="s">
        <v>2</v>
      </c>
      <c r="F4" s="122"/>
      <c r="G4" s="122"/>
      <c r="H4" s="46"/>
      <c r="I4" s="46"/>
      <c r="J4" s="46"/>
      <c r="K4" s="44"/>
      <c r="L4" s="47" t="s">
        <v>3</v>
      </c>
      <c r="M4" s="48"/>
      <c r="N4" s="48"/>
      <c r="O4" s="44"/>
      <c r="P4" s="44"/>
      <c r="Q4" s="44"/>
    </row>
    <row r="5" spans="1:17" x14ac:dyDescent="0.25">
      <c r="A5" s="1"/>
      <c r="B5" s="2"/>
      <c r="C5" s="117" t="s">
        <v>4</v>
      </c>
      <c r="D5" s="118"/>
      <c r="E5" s="123" t="s">
        <v>5</v>
      </c>
      <c r="F5" s="124"/>
      <c r="G5" s="124"/>
      <c r="H5" s="124"/>
      <c r="I5" s="125"/>
      <c r="J5" s="46"/>
      <c r="K5" s="44"/>
      <c r="L5" s="45">
        <v>827</v>
      </c>
      <c r="M5" s="46"/>
      <c r="N5" s="46"/>
      <c r="O5" s="44"/>
      <c r="P5" s="44"/>
      <c r="Q5" s="44"/>
    </row>
    <row r="6" spans="1:17" ht="15.75" thickBot="1" x14ac:dyDescent="0.3">
      <c r="A6" s="1"/>
      <c r="B6" s="2"/>
      <c r="C6" s="1"/>
      <c r="D6" s="4"/>
      <c r="E6" s="115" t="s">
        <v>2</v>
      </c>
      <c r="F6" s="115"/>
      <c r="G6" s="115"/>
      <c r="H6" s="49"/>
      <c r="I6" s="49"/>
      <c r="J6" s="49"/>
      <c r="K6" s="44"/>
      <c r="L6" s="46" t="s">
        <v>3</v>
      </c>
      <c r="M6" s="50"/>
      <c r="N6" s="50"/>
      <c r="O6" s="51" t="s">
        <v>6</v>
      </c>
      <c r="P6" s="51"/>
      <c r="Q6" s="51"/>
    </row>
    <row r="7" spans="1:17" ht="15.75" thickBot="1" x14ac:dyDescent="0.3">
      <c r="A7" s="126"/>
      <c r="B7" s="127"/>
      <c r="C7" s="127"/>
      <c r="D7" s="127"/>
      <c r="E7" s="128"/>
      <c r="F7" s="126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8"/>
    </row>
    <row r="8" spans="1:17" x14ac:dyDescent="0.25">
      <c r="A8" s="129" t="s">
        <v>7</v>
      </c>
      <c r="B8" s="131" t="s">
        <v>8</v>
      </c>
      <c r="C8" s="133" t="s">
        <v>9</v>
      </c>
      <c r="D8" s="134"/>
      <c r="E8" s="132" t="s">
        <v>10</v>
      </c>
      <c r="F8" s="138" t="s">
        <v>11</v>
      </c>
      <c r="G8" s="139" t="s">
        <v>12</v>
      </c>
      <c r="H8" s="140"/>
      <c r="I8" s="140"/>
      <c r="J8" s="140"/>
      <c r="K8" s="140"/>
      <c r="L8" s="140"/>
      <c r="M8" s="140"/>
      <c r="N8" s="140"/>
      <c r="O8" s="140"/>
      <c r="P8" s="140"/>
      <c r="Q8" s="141"/>
    </row>
    <row r="9" spans="1:17" x14ac:dyDescent="0.25">
      <c r="A9" s="130"/>
      <c r="B9" s="131"/>
      <c r="C9" s="133"/>
      <c r="D9" s="134"/>
      <c r="E9" s="137"/>
      <c r="F9" s="131"/>
      <c r="G9" s="142" t="s">
        <v>13</v>
      </c>
      <c r="H9" s="142" t="s">
        <v>14</v>
      </c>
      <c r="I9" s="144" t="s">
        <v>15</v>
      </c>
      <c r="J9" s="145"/>
      <c r="K9" s="145"/>
      <c r="L9" s="146"/>
      <c r="M9" s="147" t="s">
        <v>16</v>
      </c>
      <c r="N9" s="148"/>
      <c r="O9" s="148"/>
      <c r="P9" s="149"/>
      <c r="Q9" s="150" t="s">
        <v>17</v>
      </c>
    </row>
    <row r="10" spans="1:17" ht="87" x14ac:dyDescent="0.25">
      <c r="A10" s="130"/>
      <c r="B10" s="132"/>
      <c r="C10" s="135"/>
      <c r="D10" s="136"/>
      <c r="E10" s="137"/>
      <c r="F10" s="132"/>
      <c r="G10" s="143"/>
      <c r="H10" s="143"/>
      <c r="I10" s="52" t="s">
        <v>18</v>
      </c>
      <c r="J10" s="52" t="s">
        <v>21</v>
      </c>
      <c r="K10" s="52" t="s">
        <v>19</v>
      </c>
      <c r="L10" s="52" t="s">
        <v>22</v>
      </c>
      <c r="M10" s="52" t="s">
        <v>20</v>
      </c>
      <c r="N10" s="52" t="s">
        <v>21</v>
      </c>
      <c r="O10" s="52" t="s">
        <v>19</v>
      </c>
      <c r="P10" s="52" t="s">
        <v>22</v>
      </c>
      <c r="Q10" s="151"/>
    </row>
    <row r="11" spans="1:17" x14ac:dyDescent="0.25">
      <c r="A11" s="5"/>
      <c r="B11" s="6" t="s">
        <v>23</v>
      </c>
      <c r="C11" s="152" t="s">
        <v>24</v>
      </c>
      <c r="D11" s="153"/>
      <c r="E11" s="7" t="s">
        <v>25</v>
      </c>
      <c r="F11" s="7">
        <v>1</v>
      </c>
      <c r="G11" s="31">
        <v>2</v>
      </c>
      <c r="H11" s="31">
        <v>3</v>
      </c>
      <c r="I11" s="31">
        <v>4</v>
      </c>
      <c r="J11" s="31">
        <v>5</v>
      </c>
      <c r="K11" s="31">
        <v>6</v>
      </c>
      <c r="L11" s="31">
        <v>7</v>
      </c>
      <c r="M11" s="31">
        <v>8</v>
      </c>
      <c r="N11" s="31">
        <v>9</v>
      </c>
      <c r="O11" s="31">
        <v>10</v>
      </c>
      <c r="P11" s="31">
        <v>11</v>
      </c>
      <c r="Q11" s="53">
        <v>12</v>
      </c>
    </row>
    <row r="12" spans="1:17" x14ac:dyDescent="0.25">
      <c r="A12" s="8">
        <v>1.1000000000000001</v>
      </c>
      <c r="B12" s="154" t="s">
        <v>95</v>
      </c>
      <c r="C12" s="156" t="s">
        <v>26</v>
      </c>
      <c r="D12" s="157"/>
      <c r="E12" s="7"/>
      <c r="F12" s="9">
        <f t="shared" ref="F12:F19" si="0">G12+H12+I12+M12</f>
        <v>2290.5577899999998</v>
      </c>
      <c r="G12" s="54">
        <v>1784.771</v>
      </c>
      <c r="H12" s="54">
        <v>6.8017399999999997</v>
      </c>
      <c r="I12" s="54">
        <f t="shared" ref="I12:I19" si="1">J12+K12+L12</f>
        <v>452.71504999999996</v>
      </c>
      <c r="J12" s="54"/>
      <c r="K12" s="54">
        <v>112.15425</v>
      </c>
      <c r="L12" s="54">
        <v>340.56079999999997</v>
      </c>
      <c r="M12" s="54">
        <f>N12+O12+P12</f>
        <v>46.269999999999996</v>
      </c>
      <c r="N12" s="54"/>
      <c r="O12" s="54">
        <v>34.26</v>
      </c>
      <c r="P12" s="54">
        <v>12.01</v>
      </c>
      <c r="Q12" s="55"/>
    </row>
    <row r="13" spans="1:17" ht="26.25" customHeight="1" x14ac:dyDescent="0.25">
      <c r="A13" s="8">
        <v>1.2</v>
      </c>
      <c r="B13" s="131"/>
      <c r="C13" s="156" t="s">
        <v>27</v>
      </c>
      <c r="D13" s="157"/>
      <c r="E13" s="7"/>
      <c r="F13" s="9">
        <f t="shared" si="0"/>
        <v>193.19073</v>
      </c>
      <c r="G13" s="54">
        <v>192.80113</v>
      </c>
      <c r="H13" s="54"/>
      <c r="I13" s="54">
        <f t="shared" si="1"/>
        <v>0.3896</v>
      </c>
      <c r="J13" s="54"/>
      <c r="K13" s="54"/>
      <c r="L13" s="54">
        <v>0.3896</v>
      </c>
      <c r="M13" s="54">
        <f t="shared" ref="M13:M19" si="2">N13+O13+P13</f>
        <v>0</v>
      </c>
      <c r="N13" s="54"/>
      <c r="O13" s="54"/>
      <c r="P13" s="54"/>
      <c r="Q13" s="55"/>
    </row>
    <row r="14" spans="1:17" ht="25.5" customHeight="1" x14ac:dyDescent="0.25">
      <c r="A14" s="8" t="s">
        <v>28</v>
      </c>
      <c r="B14" s="131"/>
      <c r="C14" s="156" t="s">
        <v>29</v>
      </c>
      <c r="D14" s="157"/>
      <c r="E14" s="7"/>
      <c r="F14" s="9">
        <f t="shared" si="0"/>
        <v>192.80113</v>
      </c>
      <c r="G14" s="54">
        <v>192.80113</v>
      </c>
      <c r="H14" s="54"/>
      <c r="I14" s="54">
        <f t="shared" si="1"/>
        <v>0</v>
      </c>
      <c r="J14" s="54"/>
      <c r="K14" s="54"/>
      <c r="L14" s="54"/>
      <c r="M14" s="54">
        <f t="shared" si="2"/>
        <v>0</v>
      </c>
      <c r="N14" s="54"/>
      <c r="O14" s="54"/>
      <c r="P14" s="54"/>
      <c r="Q14" s="55"/>
    </row>
    <row r="15" spans="1:17" x14ac:dyDescent="0.25">
      <c r="A15" s="8" t="s">
        <v>30</v>
      </c>
      <c r="B15" s="131"/>
      <c r="C15" s="158" t="s">
        <v>31</v>
      </c>
      <c r="D15" s="159"/>
      <c r="E15" s="10"/>
      <c r="F15" s="9">
        <f t="shared" si="0"/>
        <v>0</v>
      </c>
      <c r="G15" s="54"/>
      <c r="H15" s="54"/>
      <c r="I15" s="54">
        <f t="shared" si="1"/>
        <v>0</v>
      </c>
      <c r="J15" s="54"/>
      <c r="K15" s="54"/>
      <c r="L15" s="54"/>
      <c r="M15" s="54">
        <f t="shared" si="2"/>
        <v>0</v>
      </c>
      <c r="N15" s="54"/>
      <c r="O15" s="54"/>
      <c r="P15" s="54"/>
      <c r="Q15" s="55"/>
    </row>
    <row r="16" spans="1:17" x14ac:dyDescent="0.25">
      <c r="A16" s="11" t="s">
        <v>32</v>
      </c>
      <c r="B16" s="131"/>
      <c r="C16" s="158" t="s">
        <v>33</v>
      </c>
      <c r="D16" s="159"/>
      <c r="E16" s="7"/>
      <c r="F16" s="9">
        <f t="shared" si="0"/>
        <v>80.801569999999984</v>
      </c>
      <c r="G16" s="54">
        <v>80.411969999999982</v>
      </c>
      <c r="H16" s="54"/>
      <c r="I16" s="54">
        <f t="shared" si="1"/>
        <v>0.3896</v>
      </c>
      <c r="J16" s="54"/>
      <c r="K16" s="54"/>
      <c r="L16" s="54">
        <v>0.3896</v>
      </c>
      <c r="M16" s="54">
        <f t="shared" si="2"/>
        <v>0</v>
      </c>
      <c r="N16" s="54"/>
      <c r="O16" s="54"/>
      <c r="P16" s="54"/>
      <c r="Q16" s="55"/>
    </row>
    <row r="17" spans="1:17" x14ac:dyDescent="0.25">
      <c r="A17" s="12">
        <v>1.3</v>
      </c>
      <c r="B17" s="131"/>
      <c r="C17" s="156" t="s">
        <v>34</v>
      </c>
      <c r="D17" s="157"/>
      <c r="E17" s="7"/>
      <c r="F17" s="9">
        <f t="shared" si="0"/>
        <v>1092.0360800000001</v>
      </c>
      <c r="G17" s="54">
        <v>575.98297000000002</v>
      </c>
      <c r="H17" s="54">
        <v>1.7599999999999998</v>
      </c>
      <c r="I17" s="54">
        <f t="shared" si="1"/>
        <v>310.82310999999999</v>
      </c>
      <c r="J17" s="54"/>
      <c r="K17" s="54">
        <v>62.496839999999999</v>
      </c>
      <c r="L17" s="54">
        <v>248.32626999999997</v>
      </c>
      <c r="M17" s="54">
        <f t="shared" si="2"/>
        <v>203.47</v>
      </c>
      <c r="N17" s="54"/>
      <c r="O17" s="54">
        <v>25</v>
      </c>
      <c r="P17" s="54">
        <v>178.47</v>
      </c>
      <c r="Q17" s="55"/>
    </row>
    <row r="18" spans="1:17" x14ac:dyDescent="0.25">
      <c r="A18" s="8">
        <v>1.4</v>
      </c>
      <c r="B18" s="131"/>
      <c r="C18" s="160" t="s">
        <v>35</v>
      </c>
      <c r="D18" s="160"/>
      <c r="E18" s="7"/>
      <c r="F18" s="9">
        <f t="shared" si="0"/>
        <v>15391.63435</v>
      </c>
      <c r="G18" s="54">
        <v>97.242249999999999</v>
      </c>
      <c r="H18" s="54">
        <v>0.13</v>
      </c>
      <c r="I18" s="54">
        <f t="shared" si="1"/>
        <v>7866.9156899999998</v>
      </c>
      <c r="J18" s="54"/>
      <c r="K18" s="54">
        <v>1954.9041299999999</v>
      </c>
      <c r="L18" s="54">
        <v>5912.0115599999999</v>
      </c>
      <c r="M18" s="54">
        <f t="shared" si="2"/>
        <v>7427.3464100000001</v>
      </c>
      <c r="N18" s="54"/>
      <c r="O18" s="54">
        <v>1514</v>
      </c>
      <c r="P18" s="54">
        <v>5913.3464100000001</v>
      </c>
      <c r="Q18" s="55"/>
    </row>
    <row r="19" spans="1:17" x14ac:dyDescent="0.25">
      <c r="A19" s="8">
        <v>1.5</v>
      </c>
      <c r="B19" s="131"/>
      <c r="C19" s="160" t="s">
        <v>36</v>
      </c>
      <c r="D19" s="160"/>
      <c r="E19" s="7"/>
      <c r="F19" s="9">
        <f t="shared" si="0"/>
        <v>5941.7158500000005</v>
      </c>
      <c r="G19" s="54">
        <v>29.809940000000001</v>
      </c>
      <c r="H19" s="54">
        <v>26.306760000000001</v>
      </c>
      <c r="I19" s="54">
        <f t="shared" si="1"/>
        <v>3730.5191500000001</v>
      </c>
      <c r="J19" s="54"/>
      <c r="K19" s="54">
        <v>72.655180000000001</v>
      </c>
      <c r="L19" s="54">
        <v>3657.8639699999999</v>
      </c>
      <c r="M19" s="54">
        <f t="shared" si="2"/>
        <v>2155.08</v>
      </c>
      <c r="N19" s="54"/>
      <c r="O19" s="54"/>
      <c r="P19" s="54">
        <v>2155.08</v>
      </c>
      <c r="Q19" s="55"/>
    </row>
    <row r="20" spans="1:17" ht="15.75" thickBot="1" x14ac:dyDescent="0.3">
      <c r="A20" s="13">
        <v>1</v>
      </c>
      <c r="B20" s="155"/>
      <c r="C20" s="161" t="s">
        <v>37</v>
      </c>
      <c r="D20" s="162"/>
      <c r="E20" s="14"/>
      <c r="F20" s="15">
        <f>F12+F13+F17+F18+F19</f>
        <v>24909.1348</v>
      </c>
      <c r="G20" s="56">
        <f>G12+G13+G17+G18+G19</f>
        <v>2680.6072899999999</v>
      </c>
      <c r="H20" s="56">
        <f>SUM(H12+H13+H17+H18+H19)</f>
        <v>34.9985</v>
      </c>
      <c r="I20" s="56">
        <f>I12+I13+I17+I18+I19</f>
        <v>12361.3626</v>
      </c>
      <c r="J20" s="56">
        <f>SUM(J12+J13+J17+J18+J19)</f>
        <v>0</v>
      </c>
      <c r="K20" s="56">
        <f>K12+K13+K17+K18+K19</f>
        <v>2202.2103999999999</v>
      </c>
      <c r="L20" s="56">
        <f>L12+L13+L17+L18+L19</f>
        <v>10159.1522</v>
      </c>
      <c r="M20" s="56">
        <f>M12+M13+M17+M18+M19</f>
        <v>9832.1664099999998</v>
      </c>
      <c r="N20" s="56">
        <f>SUM(N12+N13+N17+N18+N19)</f>
        <v>0</v>
      </c>
      <c r="O20" s="56">
        <f>O12+O13+O17+O18+O19</f>
        <v>1573.26</v>
      </c>
      <c r="P20" s="56">
        <f>P12+P13+P17+P18+P19</f>
        <v>8258.9064099999996</v>
      </c>
      <c r="Q20" s="57">
        <f>SUM(Q12+Q13+Q17+Q18+Q19)</f>
        <v>0</v>
      </c>
    </row>
    <row r="21" spans="1:17" ht="26.25" customHeight="1" thickBot="1" x14ac:dyDescent="0.3">
      <c r="A21" s="17">
        <v>2.1</v>
      </c>
      <c r="B21" s="138" t="s">
        <v>38</v>
      </c>
      <c r="C21" s="163" t="s">
        <v>39</v>
      </c>
      <c r="D21" s="163"/>
      <c r="E21" s="18"/>
      <c r="F21" s="19">
        <f>G21+H21+I21+M21</f>
        <v>345.23476499999998</v>
      </c>
      <c r="G21" s="58">
        <v>305.79950000000002</v>
      </c>
      <c r="H21" s="58">
        <v>0.77266000000000001</v>
      </c>
      <c r="I21" s="58">
        <f>J21+K21+L21</f>
        <v>38.662604999999999</v>
      </c>
      <c r="J21" s="58"/>
      <c r="K21" s="58">
        <v>0.68617499999999998</v>
      </c>
      <c r="L21" s="58">
        <v>37.976430000000001</v>
      </c>
      <c r="M21" s="58">
        <f>N21+O21+P21</f>
        <v>0</v>
      </c>
      <c r="N21" s="58"/>
      <c r="O21" s="58"/>
      <c r="P21" s="58"/>
      <c r="Q21" s="59"/>
    </row>
    <row r="22" spans="1:17" ht="24.75" customHeight="1" thickBot="1" x14ac:dyDescent="0.3">
      <c r="A22" s="20" t="s">
        <v>40</v>
      </c>
      <c r="B22" s="131"/>
      <c r="C22" s="156" t="s">
        <v>41</v>
      </c>
      <c r="D22" s="157"/>
      <c r="E22" s="21"/>
      <c r="F22" s="9">
        <f t="shared" ref="F22:F27" si="3">G22+H22+I22+M22</f>
        <v>295.34456000000006</v>
      </c>
      <c r="G22" s="32">
        <v>295.34456000000006</v>
      </c>
      <c r="H22" s="32"/>
      <c r="I22" s="58">
        <f t="shared" ref="I22:I27" si="4">J22+K22+L22</f>
        <v>0</v>
      </c>
      <c r="J22" s="32"/>
      <c r="K22" s="32"/>
      <c r="L22" s="32"/>
      <c r="M22" s="58">
        <f t="shared" ref="M22:M27" si="5">N22+O22+P22</f>
        <v>0</v>
      </c>
      <c r="N22" s="32"/>
      <c r="O22" s="32"/>
      <c r="P22" s="32"/>
      <c r="Q22" s="60"/>
    </row>
    <row r="23" spans="1:17" ht="27" customHeight="1" thickBot="1" x14ac:dyDescent="0.3">
      <c r="A23" s="20" t="s">
        <v>42</v>
      </c>
      <c r="B23" s="131"/>
      <c r="C23" s="164" t="s">
        <v>116</v>
      </c>
      <c r="D23" s="165"/>
      <c r="E23" s="21"/>
      <c r="F23" s="9">
        <f t="shared" si="3"/>
        <v>0</v>
      </c>
      <c r="G23" s="32"/>
      <c r="H23" s="32"/>
      <c r="I23" s="58">
        <f t="shared" si="4"/>
        <v>0</v>
      </c>
      <c r="J23" s="32"/>
      <c r="K23" s="32"/>
      <c r="L23" s="32"/>
      <c r="M23" s="58">
        <f t="shared" si="5"/>
        <v>0</v>
      </c>
      <c r="N23" s="32"/>
      <c r="O23" s="32"/>
      <c r="P23" s="32"/>
      <c r="Q23" s="60"/>
    </row>
    <row r="24" spans="1:17" ht="24.75" customHeight="1" thickBot="1" x14ac:dyDescent="0.3">
      <c r="A24" s="8">
        <v>2.2000000000000002</v>
      </c>
      <c r="B24" s="131"/>
      <c r="C24" s="160" t="s">
        <v>43</v>
      </c>
      <c r="D24" s="160"/>
      <c r="E24" s="7"/>
      <c r="F24" s="9">
        <f t="shared" si="3"/>
        <v>89.160499000000002</v>
      </c>
      <c r="G24" s="54">
        <v>73.048394999999999</v>
      </c>
      <c r="H24" s="54">
        <v>6.5472000000000001</v>
      </c>
      <c r="I24" s="58">
        <f t="shared" si="4"/>
        <v>2.7627939999999995</v>
      </c>
      <c r="J24" s="54"/>
      <c r="K24" s="54">
        <v>2.7503499999999996</v>
      </c>
      <c r="L24" s="54">
        <v>1.2444E-2</v>
      </c>
      <c r="M24" s="58">
        <f t="shared" si="5"/>
        <v>6.802109999999999</v>
      </c>
      <c r="N24" s="54">
        <v>2.92</v>
      </c>
      <c r="O24" s="54"/>
      <c r="P24" s="54">
        <v>3.8821099999999995</v>
      </c>
      <c r="Q24" s="55"/>
    </row>
    <row r="25" spans="1:17" ht="27.75" customHeight="1" thickBot="1" x14ac:dyDescent="0.3">
      <c r="A25" s="8">
        <v>2.2999999999999998</v>
      </c>
      <c r="B25" s="131"/>
      <c r="C25" s="156" t="s">
        <v>44</v>
      </c>
      <c r="D25" s="157"/>
      <c r="E25" s="7"/>
      <c r="F25" s="9">
        <f t="shared" si="3"/>
        <v>1.514791</v>
      </c>
      <c r="G25" s="54">
        <v>1.126252</v>
      </c>
      <c r="H25" s="54"/>
      <c r="I25" s="58">
        <f t="shared" si="4"/>
        <v>0.38853900000000002</v>
      </c>
      <c r="J25" s="54"/>
      <c r="K25" s="54"/>
      <c r="L25" s="54">
        <v>0.38853900000000002</v>
      </c>
      <c r="M25" s="58">
        <f t="shared" si="5"/>
        <v>0</v>
      </c>
      <c r="N25" s="54"/>
      <c r="O25" s="54"/>
      <c r="P25" s="54"/>
      <c r="Q25" s="55"/>
    </row>
    <row r="26" spans="1:17" ht="28.5" customHeight="1" thickBot="1" x14ac:dyDescent="0.3">
      <c r="A26" s="8">
        <v>2.4</v>
      </c>
      <c r="B26" s="131"/>
      <c r="C26" s="160" t="s">
        <v>45</v>
      </c>
      <c r="D26" s="160"/>
      <c r="E26" s="7"/>
      <c r="F26" s="9">
        <f t="shared" si="3"/>
        <v>71.288900000000012</v>
      </c>
      <c r="G26" s="54"/>
      <c r="H26" s="54"/>
      <c r="I26" s="58">
        <f t="shared" si="4"/>
        <v>71.288900000000012</v>
      </c>
      <c r="J26" s="54"/>
      <c r="K26" s="54">
        <v>0.1089</v>
      </c>
      <c r="L26" s="54">
        <v>71.180000000000007</v>
      </c>
      <c r="M26" s="58">
        <f t="shared" si="5"/>
        <v>0</v>
      </c>
      <c r="N26" s="54"/>
      <c r="O26" s="54"/>
      <c r="P26" s="54"/>
      <c r="Q26" s="55"/>
    </row>
    <row r="27" spans="1:17" x14ac:dyDescent="0.25">
      <c r="A27" s="8">
        <v>2.5</v>
      </c>
      <c r="B27" s="131"/>
      <c r="C27" s="160" t="s">
        <v>46</v>
      </c>
      <c r="D27" s="160"/>
      <c r="E27" s="7"/>
      <c r="F27" s="19">
        <f t="shared" si="3"/>
        <v>154</v>
      </c>
      <c r="G27" s="54">
        <v>2.8759999999999999</v>
      </c>
      <c r="H27" s="54"/>
      <c r="I27" s="58">
        <f t="shared" si="4"/>
        <v>151.124</v>
      </c>
      <c r="J27" s="54"/>
      <c r="K27" s="54">
        <v>0.47</v>
      </c>
      <c r="L27" s="54">
        <v>150.654</v>
      </c>
      <c r="M27" s="58">
        <f t="shared" si="5"/>
        <v>0</v>
      </c>
      <c r="N27" s="54"/>
      <c r="O27" s="54"/>
      <c r="P27" s="54"/>
      <c r="Q27" s="55"/>
    </row>
    <row r="28" spans="1:17" ht="15.75" thickBot="1" x14ac:dyDescent="0.3">
      <c r="A28" s="22">
        <v>2</v>
      </c>
      <c r="B28" s="155"/>
      <c r="C28" s="166" t="s">
        <v>37</v>
      </c>
      <c r="D28" s="167"/>
      <c r="E28" s="23"/>
      <c r="F28" s="24">
        <f>F21+F24+F25+F26+F27</f>
        <v>661.19895500000007</v>
      </c>
      <c r="G28" s="25">
        <f>+G21+G24+G25+G26+G27</f>
        <v>382.85014699999999</v>
      </c>
      <c r="H28" s="25">
        <f>+H21+H24+H25+H26+H27</f>
        <v>7.3198600000000003</v>
      </c>
      <c r="I28" s="25">
        <f>+I21+I24+I25+I26+I27</f>
        <v>264.22683800000004</v>
      </c>
      <c r="J28" s="25">
        <f>SUM(J21+J24+J25+J26+J27)</f>
        <v>0</v>
      </c>
      <c r="K28" s="25">
        <f>+K21+K24+K25+K26+K27</f>
        <v>4.0154249999999996</v>
      </c>
      <c r="L28" s="25">
        <f>+L21+L24+L25+L26+L27</f>
        <v>260.21141299999999</v>
      </c>
      <c r="M28" s="25">
        <f>+M21+M24+M25+M26+M27</f>
        <v>6.802109999999999</v>
      </c>
      <c r="N28" s="25">
        <f>+N21+N24+N25+N26+N27</f>
        <v>2.92</v>
      </c>
      <c r="O28" s="25">
        <f>SUM(O21+O24+O25+O26+O27)</f>
        <v>0</v>
      </c>
      <c r="P28" s="25">
        <f>+P21+P24+P25+P26+P27</f>
        <v>3.8821099999999995</v>
      </c>
      <c r="Q28" s="26">
        <f>Q21+Q24+Q25+Q26+Q27</f>
        <v>0</v>
      </c>
    </row>
    <row r="29" spans="1:17" x14ac:dyDescent="0.25">
      <c r="A29" s="20">
        <v>3.1</v>
      </c>
      <c r="B29" s="138" t="s">
        <v>47</v>
      </c>
      <c r="C29" s="168" t="s">
        <v>48</v>
      </c>
      <c r="D29" s="169"/>
      <c r="E29" s="21"/>
      <c r="F29" s="19">
        <f>G29+H29+I29+M29+Q29</f>
        <v>171.02</v>
      </c>
      <c r="G29" s="32">
        <v>1.0900000000000001</v>
      </c>
      <c r="H29" s="32">
        <v>148.36000000000001</v>
      </c>
      <c r="I29" s="32">
        <f>J29+K29+L29</f>
        <v>19.510000000000002</v>
      </c>
      <c r="J29" s="32"/>
      <c r="K29" s="32">
        <v>0.98</v>
      </c>
      <c r="L29" s="32">
        <v>18.53</v>
      </c>
      <c r="M29" s="32">
        <f>N29+O29+P29</f>
        <v>2.06</v>
      </c>
      <c r="N29" s="32"/>
      <c r="O29" s="32"/>
      <c r="P29" s="32">
        <v>2.06</v>
      </c>
      <c r="Q29" s="60"/>
    </row>
    <row r="30" spans="1:17" ht="24.75" customHeight="1" x14ac:dyDescent="0.25">
      <c r="A30" s="8">
        <v>3.2</v>
      </c>
      <c r="B30" s="131"/>
      <c r="C30" s="119" t="s">
        <v>49</v>
      </c>
      <c r="D30" s="121"/>
      <c r="E30" s="7"/>
      <c r="F30" s="19">
        <f>G30+H30+I30+M30+Q30</f>
        <v>31.270000000000003</v>
      </c>
      <c r="G30" s="54">
        <v>5.5360100000000001</v>
      </c>
      <c r="H30" s="54"/>
      <c r="I30" s="32">
        <f>J30+K30+L30</f>
        <v>23.113990000000001</v>
      </c>
      <c r="J30" s="54"/>
      <c r="K30" s="54">
        <v>7</v>
      </c>
      <c r="L30" s="54">
        <v>16.113990000000001</v>
      </c>
      <c r="M30" s="32">
        <f>N30+O30+P30</f>
        <v>2.62</v>
      </c>
      <c r="N30" s="54"/>
      <c r="O30" s="54"/>
      <c r="P30" s="54">
        <v>2.62</v>
      </c>
      <c r="Q30" s="55"/>
    </row>
    <row r="31" spans="1:17" ht="23.25" customHeight="1" x14ac:dyDescent="0.25">
      <c r="A31" s="8">
        <v>3.3</v>
      </c>
      <c r="B31" s="131"/>
      <c r="C31" s="156" t="s">
        <v>50</v>
      </c>
      <c r="D31" s="157"/>
      <c r="E31" s="7"/>
      <c r="F31" s="19">
        <f>G31+H31+I31+M31+Q31</f>
        <v>2.5299999999999998</v>
      </c>
      <c r="G31" s="54"/>
      <c r="H31" s="54"/>
      <c r="I31" s="32">
        <f>J31+K31+L31</f>
        <v>2.5299999999999998</v>
      </c>
      <c r="J31" s="54"/>
      <c r="K31" s="54"/>
      <c r="L31" s="54">
        <v>2.5299999999999998</v>
      </c>
      <c r="M31" s="32">
        <f>N31+O31+P31</f>
        <v>0</v>
      </c>
      <c r="N31" s="54"/>
      <c r="O31" s="54"/>
      <c r="P31" s="54"/>
      <c r="Q31" s="55"/>
    </row>
    <row r="32" spans="1:17" ht="28.5" customHeight="1" x14ac:dyDescent="0.25">
      <c r="A32" s="8">
        <v>3.4</v>
      </c>
      <c r="B32" s="131"/>
      <c r="C32" s="156" t="s">
        <v>51</v>
      </c>
      <c r="D32" s="157"/>
      <c r="E32" s="7"/>
      <c r="F32" s="19">
        <f>G32+H32+I32+M32+Q32</f>
        <v>1064.2234099999998</v>
      </c>
      <c r="G32" s="54"/>
      <c r="H32" s="54"/>
      <c r="I32" s="32">
        <f>J32+K32+L32</f>
        <v>307.38340999999997</v>
      </c>
      <c r="J32" s="54"/>
      <c r="K32" s="54">
        <v>307.38340999999997</v>
      </c>
      <c r="L32" s="54">
        <v>0</v>
      </c>
      <c r="M32" s="32">
        <f>N32+O32+P32</f>
        <v>756.83999999999992</v>
      </c>
      <c r="N32" s="54"/>
      <c r="O32" s="54">
        <v>732.54</v>
      </c>
      <c r="P32" s="54">
        <v>24.3</v>
      </c>
      <c r="Q32" s="55"/>
    </row>
    <row r="33" spans="1:19" ht="15.75" thickBot="1" x14ac:dyDescent="0.3">
      <c r="A33" s="13">
        <v>3</v>
      </c>
      <c r="B33" s="155"/>
      <c r="C33" s="161" t="s">
        <v>37</v>
      </c>
      <c r="D33" s="162"/>
      <c r="E33" s="14"/>
      <c r="F33" s="27">
        <f t="shared" ref="F33:P33" si="6">SUM(F29:F32)</f>
        <v>1269.0434099999998</v>
      </c>
      <c r="G33" s="25">
        <f t="shared" si="6"/>
        <v>6.62601</v>
      </c>
      <c r="H33" s="25">
        <f t="shared" si="6"/>
        <v>148.36000000000001</v>
      </c>
      <c r="I33" s="25">
        <f t="shared" si="6"/>
        <v>352.53739999999999</v>
      </c>
      <c r="J33" s="25">
        <f t="shared" si="6"/>
        <v>0</v>
      </c>
      <c r="K33" s="25">
        <f t="shared" si="6"/>
        <v>315.36340999999999</v>
      </c>
      <c r="L33" s="25">
        <f t="shared" si="6"/>
        <v>37.173990000000003</v>
      </c>
      <c r="M33" s="25">
        <f t="shared" si="6"/>
        <v>761.51999999999987</v>
      </c>
      <c r="N33" s="25">
        <f t="shared" si="6"/>
        <v>0</v>
      </c>
      <c r="O33" s="25">
        <f t="shared" si="6"/>
        <v>732.54</v>
      </c>
      <c r="P33" s="25">
        <f t="shared" si="6"/>
        <v>28.98</v>
      </c>
      <c r="Q33" s="57">
        <f>SUM(Q29:Q32)</f>
        <v>0</v>
      </c>
    </row>
    <row r="34" spans="1:19" x14ac:dyDescent="0.25">
      <c r="A34" s="17">
        <v>4.0999999999999996</v>
      </c>
      <c r="B34" s="138" t="s">
        <v>52</v>
      </c>
      <c r="C34" s="170" t="s">
        <v>53</v>
      </c>
      <c r="D34" s="171"/>
      <c r="E34" s="18"/>
      <c r="F34" s="19">
        <f>G34+H34+I34+M34+Q34</f>
        <v>44.639570000000006</v>
      </c>
      <c r="G34" s="58">
        <v>0.1</v>
      </c>
      <c r="H34" s="58">
        <v>23.380570000000002</v>
      </c>
      <c r="I34" s="32">
        <f>J34+K34+L34</f>
        <v>3.9390000000000001</v>
      </c>
      <c r="J34" s="58"/>
      <c r="K34" s="58">
        <v>1.58</v>
      </c>
      <c r="L34" s="58">
        <v>2.359</v>
      </c>
      <c r="M34" s="32">
        <f>N34+O34+P34</f>
        <v>17.22</v>
      </c>
      <c r="N34" s="58">
        <v>14.18</v>
      </c>
      <c r="O34" s="58">
        <v>2.13</v>
      </c>
      <c r="P34" s="58">
        <v>0.91</v>
      </c>
      <c r="Q34" s="59"/>
      <c r="S34" s="114"/>
    </row>
    <row r="35" spans="1:19" x14ac:dyDescent="0.25">
      <c r="A35" s="8">
        <v>4.2</v>
      </c>
      <c r="B35" s="131"/>
      <c r="C35" s="156" t="s">
        <v>54</v>
      </c>
      <c r="D35" s="157"/>
      <c r="E35" s="7"/>
      <c r="F35" s="9">
        <f>G35+H35+I35+M35+Q35</f>
        <v>0.45999999999999996</v>
      </c>
      <c r="G35" s="54"/>
      <c r="H35" s="54">
        <v>8.7999999999999995E-2</v>
      </c>
      <c r="I35" s="54">
        <f>J35+K35+L35</f>
        <v>0.372</v>
      </c>
      <c r="J35" s="54"/>
      <c r="K35" s="54"/>
      <c r="L35" s="54">
        <v>0.372</v>
      </c>
      <c r="M35" s="32">
        <f>N35+O35+P35</f>
        <v>0</v>
      </c>
      <c r="N35" s="54"/>
      <c r="O35" s="54"/>
      <c r="P35" s="54"/>
      <c r="Q35" s="55"/>
    </row>
    <row r="36" spans="1:19" ht="21.75" customHeight="1" x14ac:dyDescent="0.25">
      <c r="A36" s="8">
        <v>4.3</v>
      </c>
      <c r="B36" s="131"/>
      <c r="C36" s="156" t="s">
        <v>55</v>
      </c>
      <c r="D36" s="157"/>
      <c r="E36" s="7"/>
      <c r="F36" s="9">
        <f>G36+H36+I36+M36+Q36</f>
        <v>73.557500000000005</v>
      </c>
      <c r="G36" s="54"/>
      <c r="H36" s="54"/>
      <c r="I36" s="54">
        <f>J36+K36+L36</f>
        <v>2.6174999999999997</v>
      </c>
      <c r="J36" s="54"/>
      <c r="K36" s="54"/>
      <c r="L36" s="54">
        <v>2.6174999999999997</v>
      </c>
      <c r="M36" s="32">
        <f>N36+O36+P36</f>
        <v>70.94</v>
      </c>
      <c r="N36" s="54"/>
      <c r="O36" s="54"/>
      <c r="P36" s="54">
        <v>70.94</v>
      </c>
      <c r="Q36" s="55"/>
    </row>
    <row r="37" spans="1:19" ht="23.25" customHeight="1" x14ac:dyDescent="0.25">
      <c r="A37" s="8">
        <v>4.4000000000000004</v>
      </c>
      <c r="B37" s="131"/>
      <c r="C37" s="156" t="s">
        <v>56</v>
      </c>
      <c r="D37" s="157"/>
      <c r="E37" s="7"/>
      <c r="F37" s="19">
        <f>G37+H37+I37+M37+Q37</f>
        <v>3.96</v>
      </c>
      <c r="G37" s="54"/>
      <c r="H37" s="54"/>
      <c r="I37" s="32">
        <f>J37+K37+L37</f>
        <v>3.96</v>
      </c>
      <c r="J37" s="54">
        <v>2.66</v>
      </c>
      <c r="K37" s="54"/>
      <c r="L37" s="54">
        <v>1.3</v>
      </c>
      <c r="M37" s="32">
        <f>N37+O37+P37</f>
        <v>0</v>
      </c>
      <c r="N37" s="54"/>
      <c r="O37" s="54"/>
      <c r="P37" s="54"/>
      <c r="Q37" s="55"/>
    </row>
    <row r="38" spans="1:19" ht="15.75" thickBot="1" x14ac:dyDescent="0.3">
      <c r="A38" s="28">
        <v>4</v>
      </c>
      <c r="B38" s="155"/>
      <c r="C38" s="172" t="s">
        <v>37</v>
      </c>
      <c r="D38" s="173"/>
      <c r="E38" s="29"/>
      <c r="F38" s="15">
        <f>SUM(F34:F37)</f>
        <v>122.61707</v>
      </c>
      <c r="G38" s="25">
        <f>SUM(G34:G37)</f>
        <v>0.1</v>
      </c>
      <c r="H38" s="25">
        <f t="shared" ref="H38:P38" si="7">SUM(H34:H37)</f>
        <v>23.468570000000003</v>
      </c>
      <c r="I38" s="25">
        <f t="shared" si="7"/>
        <v>10.888500000000001</v>
      </c>
      <c r="J38" s="25">
        <f t="shared" si="7"/>
        <v>2.66</v>
      </c>
      <c r="K38" s="25">
        <f t="shared" si="7"/>
        <v>1.58</v>
      </c>
      <c r="L38" s="25">
        <f t="shared" si="7"/>
        <v>6.6484999999999994</v>
      </c>
      <c r="M38" s="25">
        <f t="shared" si="7"/>
        <v>88.16</v>
      </c>
      <c r="N38" s="25">
        <f t="shared" si="7"/>
        <v>14.18</v>
      </c>
      <c r="O38" s="25">
        <f t="shared" si="7"/>
        <v>2.13</v>
      </c>
      <c r="P38" s="25">
        <f t="shared" si="7"/>
        <v>71.849999999999994</v>
      </c>
      <c r="Q38" s="26">
        <f>SUM(Q34:Q37)</f>
        <v>0</v>
      </c>
    </row>
    <row r="39" spans="1:19" ht="29.25" customHeight="1" x14ac:dyDescent="0.25">
      <c r="A39" s="20">
        <v>5.0999999999999996</v>
      </c>
      <c r="B39" s="138" t="s">
        <v>57</v>
      </c>
      <c r="C39" s="169" t="s">
        <v>58</v>
      </c>
      <c r="D39" s="174"/>
      <c r="E39" s="21"/>
      <c r="F39" s="19">
        <f t="shared" ref="F39:F45" si="8">G39+H39+I39+M39+Q39</f>
        <v>17093.98</v>
      </c>
      <c r="G39" s="32"/>
      <c r="H39" s="32"/>
      <c r="I39" s="32">
        <f t="shared" ref="I39:I45" si="9">J39+K39+L39</f>
        <v>0</v>
      </c>
      <c r="J39" s="32"/>
      <c r="K39" s="32"/>
      <c r="L39" s="32"/>
      <c r="M39" s="32">
        <f t="shared" ref="M39:M45" si="10">N39+O39+P39</f>
        <v>17093.98</v>
      </c>
      <c r="N39" s="32">
        <v>17093.98</v>
      </c>
      <c r="O39" s="32"/>
      <c r="P39" s="32"/>
      <c r="Q39" s="60"/>
    </row>
    <row r="40" spans="1:19" x14ac:dyDescent="0.25">
      <c r="A40" s="11" t="s">
        <v>59</v>
      </c>
      <c r="B40" s="131"/>
      <c r="C40" s="175" t="s">
        <v>60</v>
      </c>
      <c r="D40" s="176"/>
      <c r="E40" s="21"/>
      <c r="F40" s="19">
        <f t="shared" si="8"/>
        <v>0</v>
      </c>
      <c r="G40" s="32"/>
      <c r="H40" s="32"/>
      <c r="I40" s="32">
        <f t="shared" si="9"/>
        <v>0</v>
      </c>
      <c r="J40" s="32"/>
      <c r="K40" s="32"/>
      <c r="L40" s="32"/>
      <c r="M40" s="32">
        <f t="shared" si="10"/>
        <v>0</v>
      </c>
      <c r="N40" s="32"/>
      <c r="O40" s="32"/>
      <c r="P40" s="32"/>
      <c r="Q40" s="60"/>
    </row>
    <row r="41" spans="1:19" x14ac:dyDescent="0.25">
      <c r="A41" s="11" t="s">
        <v>61</v>
      </c>
      <c r="B41" s="131"/>
      <c r="C41" s="177" t="s">
        <v>118</v>
      </c>
      <c r="D41" s="178"/>
      <c r="E41" s="21"/>
      <c r="F41" s="19">
        <f t="shared" si="8"/>
        <v>17093.98</v>
      </c>
      <c r="G41" s="32"/>
      <c r="H41" s="32"/>
      <c r="I41" s="32">
        <f t="shared" si="9"/>
        <v>0</v>
      </c>
      <c r="J41" s="32"/>
      <c r="K41" s="32"/>
      <c r="L41" s="32"/>
      <c r="M41" s="32">
        <f t="shared" si="10"/>
        <v>17093.98</v>
      </c>
      <c r="N41" s="32">
        <v>17093.98</v>
      </c>
      <c r="O41" s="32"/>
      <c r="P41" s="32"/>
      <c r="Q41" s="60"/>
    </row>
    <row r="42" spans="1:19" ht="16.5" customHeight="1" x14ac:dyDescent="0.25">
      <c r="A42" s="11" t="s">
        <v>62</v>
      </c>
      <c r="B42" s="131"/>
      <c r="C42" s="177" t="s">
        <v>117</v>
      </c>
      <c r="D42" s="178"/>
      <c r="E42" s="21"/>
      <c r="F42" s="19">
        <f t="shared" si="8"/>
        <v>0</v>
      </c>
      <c r="G42" s="32"/>
      <c r="H42" s="32"/>
      <c r="I42" s="32">
        <f t="shared" si="9"/>
        <v>0</v>
      </c>
      <c r="J42" s="32"/>
      <c r="K42" s="32"/>
      <c r="L42" s="32"/>
      <c r="M42" s="32">
        <f t="shared" si="10"/>
        <v>0</v>
      </c>
      <c r="N42" s="32"/>
      <c r="O42" s="32"/>
      <c r="P42" s="32"/>
      <c r="Q42" s="60"/>
    </row>
    <row r="43" spans="1:19" x14ac:dyDescent="0.25">
      <c r="A43" s="30">
        <v>5.2</v>
      </c>
      <c r="B43" s="131"/>
      <c r="C43" s="179" t="s">
        <v>63</v>
      </c>
      <c r="D43" s="180"/>
      <c r="E43" s="31"/>
      <c r="F43" s="19">
        <f t="shared" si="8"/>
        <v>24.6</v>
      </c>
      <c r="G43" s="54">
        <v>0</v>
      </c>
      <c r="H43" s="54">
        <v>2.8763999999999998</v>
      </c>
      <c r="I43" s="32">
        <f t="shared" si="9"/>
        <v>21.723600000000001</v>
      </c>
      <c r="J43" s="54"/>
      <c r="K43" s="54">
        <v>1.35</v>
      </c>
      <c r="L43" s="54">
        <v>20.3736</v>
      </c>
      <c r="M43" s="32">
        <f t="shared" si="10"/>
        <v>0</v>
      </c>
      <c r="N43" s="54"/>
      <c r="O43" s="54"/>
      <c r="P43" s="54"/>
      <c r="Q43" s="55"/>
    </row>
    <row r="44" spans="1:19" x14ac:dyDescent="0.25">
      <c r="A44" s="8">
        <v>5.3</v>
      </c>
      <c r="B44" s="131"/>
      <c r="C44" s="157" t="s">
        <v>64</v>
      </c>
      <c r="D44" s="160"/>
      <c r="E44" s="7"/>
      <c r="F44" s="19">
        <f t="shared" si="8"/>
        <v>10.25</v>
      </c>
      <c r="G44" s="54">
        <v>5.7340200000000001</v>
      </c>
      <c r="H44" s="54"/>
      <c r="I44" s="32">
        <f t="shared" si="9"/>
        <v>4.5159799999999999</v>
      </c>
      <c r="J44" s="54"/>
      <c r="K44" s="54"/>
      <c r="L44" s="54">
        <v>4.5159799999999999</v>
      </c>
      <c r="M44" s="32">
        <f t="shared" si="10"/>
        <v>0</v>
      </c>
      <c r="N44" s="54"/>
      <c r="O44" s="54"/>
      <c r="P44" s="54"/>
      <c r="Q44" s="55"/>
    </row>
    <row r="45" spans="1:19" ht="23.25" customHeight="1" x14ac:dyDescent="0.25">
      <c r="A45" s="8">
        <v>5.4</v>
      </c>
      <c r="B45" s="131"/>
      <c r="C45" s="157" t="s">
        <v>65</v>
      </c>
      <c r="D45" s="160"/>
      <c r="E45" s="7"/>
      <c r="F45" s="19">
        <f t="shared" si="8"/>
        <v>165.64000000000001</v>
      </c>
      <c r="G45" s="54"/>
      <c r="H45" s="54"/>
      <c r="I45" s="32">
        <f t="shared" si="9"/>
        <v>8.9</v>
      </c>
      <c r="J45" s="54"/>
      <c r="K45" s="54"/>
      <c r="L45" s="54">
        <v>8.9</v>
      </c>
      <c r="M45" s="32">
        <f t="shared" si="10"/>
        <v>156.74</v>
      </c>
      <c r="N45" s="54"/>
      <c r="O45" s="54"/>
      <c r="P45" s="54">
        <v>156.74</v>
      </c>
      <c r="Q45" s="55"/>
    </row>
    <row r="46" spans="1:19" ht="15.75" thickBot="1" x14ac:dyDescent="0.3">
      <c r="A46" s="13">
        <v>5</v>
      </c>
      <c r="B46" s="155"/>
      <c r="C46" s="162" t="s">
        <v>37</v>
      </c>
      <c r="D46" s="181"/>
      <c r="E46" s="14"/>
      <c r="F46" s="16">
        <f>SUM(F39+F43+F44+F45)</f>
        <v>17294.469999999998</v>
      </c>
      <c r="G46" s="56">
        <f>SUM(G39+G43+G44+G45)</f>
        <v>5.7340200000000001</v>
      </c>
      <c r="H46" s="56">
        <f>SUM(H39+H43+H44+H45)</f>
        <v>2.8763999999999998</v>
      </c>
      <c r="I46" s="56">
        <f>SUM(I39+I43+I44+I45)</f>
        <v>35.139580000000002</v>
      </c>
      <c r="J46" s="56">
        <f>J39+J43+J44+J45</f>
        <v>0</v>
      </c>
      <c r="K46" s="56">
        <f>K39+K43+K44+K45</f>
        <v>1.35</v>
      </c>
      <c r="L46" s="56">
        <f>SUM(L39+L43+L44+L45)</f>
        <v>33.789580000000001</v>
      </c>
      <c r="M46" s="56">
        <f>SUM(M39+M43+M44+M45)</f>
        <v>17250.72</v>
      </c>
      <c r="N46" s="56">
        <f>SUM(N39+N43+N44+N45)</f>
        <v>17093.98</v>
      </c>
      <c r="O46" s="56">
        <f>O39+O43+O44+O45</f>
        <v>0</v>
      </c>
      <c r="P46" s="56">
        <f>SUM(P39+P43+P44+P45)</f>
        <v>156.74</v>
      </c>
      <c r="Q46" s="57">
        <f>SUM(Q39+Q43+Q44+Q45)</f>
        <v>0</v>
      </c>
    </row>
    <row r="47" spans="1:19" ht="53.25" thickBot="1" x14ac:dyDescent="0.3">
      <c r="A47" s="33">
        <v>6</v>
      </c>
      <c r="B47" s="34" t="s">
        <v>66</v>
      </c>
      <c r="C47" s="182" t="s">
        <v>37</v>
      </c>
      <c r="D47" s="182"/>
      <c r="E47" s="35"/>
      <c r="F47" s="36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61"/>
    </row>
    <row r="48" spans="1:19" x14ac:dyDescent="0.25">
      <c r="A48" s="37">
        <v>7.1</v>
      </c>
      <c r="B48" s="138" t="s">
        <v>67</v>
      </c>
      <c r="C48" s="168" t="s">
        <v>68</v>
      </c>
      <c r="D48" s="169"/>
      <c r="E48" s="21"/>
      <c r="F48" s="19">
        <f t="shared" ref="F48:F53" si="11">G48+H48+I48+M48+Q48</f>
        <v>3797.9196099999999</v>
      </c>
      <c r="G48" s="32"/>
      <c r="H48" s="32"/>
      <c r="I48" s="32">
        <f t="shared" ref="I48:I53" si="12">J48+K48+L48</f>
        <v>0</v>
      </c>
      <c r="J48" s="32"/>
      <c r="K48" s="32"/>
      <c r="L48" s="32"/>
      <c r="M48" s="32">
        <f t="shared" ref="M48:M53" si="13">N48+O48+P48</f>
        <v>3797.9196099999999</v>
      </c>
      <c r="N48" s="32"/>
      <c r="O48" s="32"/>
      <c r="P48" s="32">
        <v>3797.9196099999999</v>
      </c>
      <c r="Q48" s="60"/>
    </row>
    <row r="49" spans="1:17" x14ac:dyDescent="0.25">
      <c r="A49" s="8">
        <v>7.2</v>
      </c>
      <c r="B49" s="131"/>
      <c r="C49" s="156" t="s">
        <v>69</v>
      </c>
      <c r="D49" s="157"/>
      <c r="E49" s="7"/>
      <c r="F49" s="19">
        <f t="shared" si="11"/>
        <v>166.4</v>
      </c>
      <c r="G49" s="54"/>
      <c r="H49" s="54"/>
      <c r="I49" s="32">
        <f t="shared" si="12"/>
        <v>0</v>
      </c>
      <c r="J49" s="54"/>
      <c r="K49" s="54"/>
      <c r="L49" s="54"/>
      <c r="M49" s="32">
        <f t="shared" si="13"/>
        <v>166.4</v>
      </c>
      <c r="N49" s="54"/>
      <c r="O49" s="54"/>
      <c r="P49" s="54">
        <v>166.4</v>
      </c>
      <c r="Q49" s="55"/>
    </row>
    <row r="50" spans="1:17" x14ac:dyDescent="0.25">
      <c r="A50" s="8">
        <v>7.3</v>
      </c>
      <c r="B50" s="131"/>
      <c r="C50" s="156" t="s">
        <v>26</v>
      </c>
      <c r="D50" s="157"/>
      <c r="E50" s="7"/>
      <c r="F50" s="19">
        <f t="shared" si="11"/>
        <v>0</v>
      </c>
      <c r="G50" s="54"/>
      <c r="H50" s="54"/>
      <c r="I50" s="32">
        <f t="shared" si="12"/>
        <v>0</v>
      </c>
      <c r="J50" s="54"/>
      <c r="K50" s="54"/>
      <c r="L50" s="54"/>
      <c r="M50" s="32">
        <f t="shared" si="13"/>
        <v>0</v>
      </c>
      <c r="N50" s="54"/>
      <c r="O50" s="54"/>
      <c r="P50" s="54"/>
      <c r="Q50" s="55"/>
    </row>
    <row r="51" spans="1:17" x14ac:dyDescent="0.25">
      <c r="A51" s="8">
        <v>7.4</v>
      </c>
      <c r="B51" s="131"/>
      <c r="C51" s="156" t="s">
        <v>34</v>
      </c>
      <c r="D51" s="157"/>
      <c r="E51" s="7"/>
      <c r="F51" s="19">
        <f t="shared" si="11"/>
        <v>3.63</v>
      </c>
      <c r="G51" s="54"/>
      <c r="H51" s="54"/>
      <c r="I51" s="32">
        <f t="shared" si="12"/>
        <v>0</v>
      </c>
      <c r="J51" s="54"/>
      <c r="K51" s="54"/>
      <c r="L51" s="54"/>
      <c r="M51" s="32">
        <f t="shared" si="13"/>
        <v>3.63</v>
      </c>
      <c r="N51" s="54"/>
      <c r="O51" s="54"/>
      <c r="P51" s="54">
        <v>3.63</v>
      </c>
      <c r="Q51" s="55"/>
    </row>
    <row r="52" spans="1:17" x14ac:dyDescent="0.25">
      <c r="A52" s="8">
        <v>7.5</v>
      </c>
      <c r="B52" s="131"/>
      <c r="C52" s="156" t="s">
        <v>35</v>
      </c>
      <c r="D52" s="157"/>
      <c r="E52" s="7"/>
      <c r="F52" s="19">
        <f t="shared" si="11"/>
        <v>8.0500000000000007</v>
      </c>
      <c r="G52" s="54"/>
      <c r="H52" s="54"/>
      <c r="I52" s="32">
        <f t="shared" si="12"/>
        <v>0</v>
      </c>
      <c r="J52" s="54"/>
      <c r="K52" s="54"/>
      <c r="L52" s="54"/>
      <c r="M52" s="32">
        <f t="shared" si="13"/>
        <v>8.0500000000000007</v>
      </c>
      <c r="N52" s="54"/>
      <c r="O52" s="54"/>
      <c r="P52" s="54">
        <v>8.0500000000000007</v>
      </c>
      <c r="Q52" s="55"/>
    </row>
    <row r="53" spans="1:17" x14ac:dyDescent="0.25">
      <c r="A53" s="8">
        <v>7.6</v>
      </c>
      <c r="B53" s="131"/>
      <c r="C53" s="156" t="s">
        <v>46</v>
      </c>
      <c r="D53" s="157"/>
      <c r="E53" s="7"/>
      <c r="F53" s="19">
        <f t="shared" si="11"/>
        <v>1464.73</v>
      </c>
      <c r="G53" s="54"/>
      <c r="H53" s="54"/>
      <c r="I53" s="32">
        <f t="shared" si="12"/>
        <v>0</v>
      </c>
      <c r="J53" s="54"/>
      <c r="K53" s="54"/>
      <c r="L53" s="54"/>
      <c r="M53" s="32">
        <f t="shared" si="13"/>
        <v>1464.73</v>
      </c>
      <c r="N53" s="54"/>
      <c r="O53" s="54"/>
      <c r="P53" s="54">
        <v>1464.73</v>
      </c>
      <c r="Q53" s="55"/>
    </row>
    <row r="54" spans="1:17" ht="15.75" thickBot="1" x14ac:dyDescent="0.3">
      <c r="A54" s="13">
        <v>7</v>
      </c>
      <c r="B54" s="155"/>
      <c r="C54" s="161" t="s">
        <v>37</v>
      </c>
      <c r="D54" s="162"/>
      <c r="E54" s="14"/>
      <c r="F54" s="16">
        <f t="shared" ref="F54:Q54" si="14">SUM(F48:F53)</f>
        <v>5440.7296100000003</v>
      </c>
      <c r="G54" s="56">
        <f t="shared" si="14"/>
        <v>0</v>
      </c>
      <c r="H54" s="56">
        <f t="shared" si="14"/>
        <v>0</v>
      </c>
      <c r="I54" s="56">
        <f t="shared" si="14"/>
        <v>0</v>
      </c>
      <c r="J54" s="56">
        <f t="shared" si="14"/>
        <v>0</v>
      </c>
      <c r="K54" s="56">
        <f t="shared" si="14"/>
        <v>0</v>
      </c>
      <c r="L54" s="56">
        <f t="shared" si="14"/>
        <v>0</v>
      </c>
      <c r="M54" s="56">
        <f t="shared" si="14"/>
        <v>5440.7296100000003</v>
      </c>
      <c r="N54" s="56">
        <f t="shared" si="14"/>
        <v>0</v>
      </c>
      <c r="O54" s="56">
        <f t="shared" si="14"/>
        <v>0</v>
      </c>
      <c r="P54" s="56">
        <f t="shared" si="14"/>
        <v>5440.7296100000003</v>
      </c>
      <c r="Q54" s="57">
        <f t="shared" si="14"/>
        <v>0</v>
      </c>
    </row>
    <row r="55" spans="1:17" ht="15.75" thickBot="1" x14ac:dyDescent="0.3">
      <c r="A55" s="38">
        <v>8.1</v>
      </c>
      <c r="B55" s="138" t="s">
        <v>70</v>
      </c>
      <c r="C55" s="170" t="s">
        <v>71</v>
      </c>
      <c r="D55" s="171"/>
      <c r="E55" s="18"/>
      <c r="F55" s="9">
        <f>G55+H55+I55+M55+Q55</f>
        <v>84.54</v>
      </c>
      <c r="G55" s="58"/>
      <c r="H55" s="58"/>
      <c r="I55" s="58">
        <f>J55+K55+L55</f>
        <v>0</v>
      </c>
      <c r="J55" s="58"/>
      <c r="K55" s="58"/>
      <c r="L55" s="58"/>
      <c r="M55" s="58">
        <f>N55+O55+P55</f>
        <v>84.54</v>
      </c>
      <c r="N55" s="58"/>
      <c r="O55" s="58"/>
      <c r="P55" s="58">
        <v>84.54</v>
      </c>
      <c r="Q55" s="59"/>
    </row>
    <row r="56" spans="1:17" ht="24" customHeight="1" thickBot="1" x14ac:dyDescent="0.3">
      <c r="A56" s="8">
        <v>8.1999999999999993</v>
      </c>
      <c r="B56" s="131"/>
      <c r="C56" s="156" t="s">
        <v>72</v>
      </c>
      <c r="D56" s="157"/>
      <c r="E56" s="7"/>
      <c r="F56" s="9">
        <f>G56+H56+I56+M56+Q56</f>
        <v>126.17</v>
      </c>
      <c r="G56" s="54">
        <v>0.45</v>
      </c>
      <c r="H56" s="54"/>
      <c r="I56" s="58">
        <f>J56+K56+L56</f>
        <v>4.9800000000000004</v>
      </c>
      <c r="J56" s="54"/>
      <c r="K56" s="54"/>
      <c r="L56" s="54">
        <v>4.9800000000000004</v>
      </c>
      <c r="M56" s="58">
        <f>N56+O56+P56</f>
        <v>120.74</v>
      </c>
      <c r="N56" s="54"/>
      <c r="O56" s="54">
        <v>1.7829999999999999E-2</v>
      </c>
      <c r="P56" s="54">
        <v>120.72216999999999</v>
      </c>
      <c r="Q56" s="55"/>
    </row>
    <row r="57" spans="1:17" ht="22.5" customHeight="1" thickBot="1" x14ac:dyDescent="0.3">
      <c r="A57" s="8">
        <v>8.3000000000000007</v>
      </c>
      <c r="B57" s="131"/>
      <c r="C57" s="156" t="s">
        <v>73</v>
      </c>
      <c r="D57" s="157"/>
      <c r="E57" s="7"/>
      <c r="F57" s="9">
        <f>G57+H57+I57+M57+Q57</f>
        <v>3.35</v>
      </c>
      <c r="G57" s="54"/>
      <c r="H57" s="54"/>
      <c r="I57" s="58">
        <f>J57+K57+L57</f>
        <v>3.35</v>
      </c>
      <c r="J57" s="54"/>
      <c r="K57" s="54">
        <v>1.1299999999999999</v>
      </c>
      <c r="L57" s="54">
        <v>2.2200000000000002</v>
      </c>
      <c r="M57" s="58">
        <f>N57+O57+P57</f>
        <v>0</v>
      </c>
      <c r="N57" s="54"/>
      <c r="O57" s="54"/>
      <c r="P57" s="54"/>
      <c r="Q57" s="55"/>
    </row>
    <row r="58" spans="1:17" ht="15.75" thickBot="1" x14ac:dyDescent="0.3">
      <c r="A58" s="8">
        <v>8.4</v>
      </c>
      <c r="B58" s="131"/>
      <c r="C58" s="156" t="s">
        <v>74</v>
      </c>
      <c r="D58" s="157"/>
      <c r="E58" s="7"/>
      <c r="F58" s="9">
        <f>G58+H58+I58+M58+Q58</f>
        <v>27.35</v>
      </c>
      <c r="G58" s="54"/>
      <c r="H58" s="54"/>
      <c r="I58" s="58">
        <f>J58+K58+L58</f>
        <v>10.35</v>
      </c>
      <c r="J58" s="54"/>
      <c r="K58" s="54"/>
      <c r="L58" s="54">
        <v>10.35</v>
      </c>
      <c r="M58" s="58">
        <f>N58+O58+P58</f>
        <v>17</v>
      </c>
      <c r="N58" s="54"/>
      <c r="O58" s="54"/>
      <c r="P58" s="54">
        <v>17</v>
      </c>
      <c r="Q58" s="55"/>
    </row>
    <row r="59" spans="1:17" ht="29.25" customHeight="1" x14ac:dyDescent="0.25">
      <c r="A59" s="13">
        <v>8.5</v>
      </c>
      <c r="B59" s="131"/>
      <c r="C59" s="156" t="s">
        <v>75</v>
      </c>
      <c r="D59" s="157"/>
      <c r="E59" s="14"/>
      <c r="F59" s="9">
        <f>G59+H59+I59+M59+Q59</f>
        <v>2.02</v>
      </c>
      <c r="G59" s="56"/>
      <c r="H59" s="56"/>
      <c r="I59" s="58">
        <f>J59+K59+L59</f>
        <v>0.32</v>
      </c>
      <c r="J59" s="56"/>
      <c r="K59" s="56"/>
      <c r="L59" s="56">
        <v>0.32</v>
      </c>
      <c r="M59" s="58">
        <f>N59+O59+P59</f>
        <v>1.7</v>
      </c>
      <c r="N59" s="56"/>
      <c r="O59" s="56"/>
      <c r="P59" s="56">
        <v>1.7</v>
      </c>
      <c r="Q59" s="57"/>
    </row>
    <row r="60" spans="1:17" ht="15.75" thickBot="1" x14ac:dyDescent="0.3">
      <c r="A60" s="28">
        <v>8</v>
      </c>
      <c r="B60" s="155"/>
      <c r="C60" s="172" t="s">
        <v>37</v>
      </c>
      <c r="D60" s="173"/>
      <c r="E60" s="29"/>
      <c r="F60" s="15">
        <f t="shared" ref="F60:Q60" si="15">SUM(F55:F59)</f>
        <v>243.43</v>
      </c>
      <c r="G60" s="25">
        <f t="shared" si="15"/>
        <v>0.45</v>
      </c>
      <c r="H60" s="25">
        <f t="shared" si="15"/>
        <v>0</v>
      </c>
      <c r="I60" s="25">
        <f t="shared" si="15"/>
        <v>19</v>
      </c>
      <c r="J60" s="25">
        <f t="shared" si="15"/>
        <v>0</v>
      </c>
      <c r="K60" s="25">
        <f t="shared" si="15"/>
        <v>1.1299999999999999</v>
      </c>
      <c r="L60" s="25">
        <f t="shared" si="15"/>
        <v>17.87</v>
      </c>
      <c r="M60" s="25">
        <f t="shared" si="15"/>
        <v>223.98</v>
      </c>
      <c r="N60" s="25">
        <f t="shared" si="15"/>
        <v>0</v>
      </c>
      <c r="O60" s="25">
        <f t="shared" si="15"/>
        <v>1.7829999999999999E-2</v>
      </c>
      <c r="P60" s="25">
        <f t="shared" si="15"/>
        <v>223.96216999999999</v>
      </c>
      <c r="Q60" s="26">
        <f t="shared" si="15"/>
        <v>0</v>
      </c>
    </row>
    <row r="61" spans="1:17" x14ac:dyDescent="0.25">
      <c r="A61" s="39">
        <v>9.1</v>
      </c>
      <c r="B61" s="138" t="s">
        <v>76</v>
      </c>
      <c r="C61" s="186" t="s">
        <v>77</v>
      </c>
      <c r="D61" s="179"/>
      <c r="E61" s="40"/>
      <c r="F61" s="32">
        <f>G61+H61+I61+M61+Q61</f>
        <v>0</v>
      </c>
      <c r="G61" s="32"/>
      <c r="H61" s="32"/>
      <c r="I61" s="32">
        <f>J61+K61+L61</f>
        <v>0</v>
      </c>
      <c r="J61" s="32"/>
      <c r="K61" s="32"/>
      <c r="L61" s="32"/>
      <c r="M61" s="32">
        <f>N61+O61+P61</f>
        <v>0</v>
      </c>
      <c r="N61" s="32"/>
      <c r="O61" s="32"/>
      <c r="P61" s="32"/>
      <c r="Q61" s="60"/>
    </row>
    <row r="62" spans="1:17" x14ac:dyDescent="0.25">
      <c r="A62" s="8">
        <v>9.1999999999999993</v>
      </c>
      <c r="B62" s="131"/>
      <c r="C62" s="156" t="s">
        <v>78</v>
      </c>
      <c r="D62" s="157"/>
      <c r="E62" s="7"/>
      <c r="F62" s="9">
        <f>G62+H62+I62+M62+Q62</f>
        <v>0</v>
      </c>
      <c r="G62" s="54"/>
      <c r="H62" s="54"/>
      <c r="I62" s="32">
        <f>J62+K62+L62</f>
        <v>0</v>
      </c>
      <c r="J62" s="54"/>
      <c r="K62" s="54"/>
      <c r="L62" s="54"/>
      <c r="M62" s="32">
        <f>N62+O62+P62</f>
        <v>0</v>
      </c>
      <c r="N62" s="54"/>
      <c r="O62" s="54"/>
      <c r="P62" s="54"/>
      <c r="Q62" s="55"/>
    </row>
    <row r="63" spans="1:17" x14ac:dyDescent="0.25">
      <c r="A63" s="8">
        <v>9.3000000000000007</v>
      </c>
      <c r="B63" s="131"/>
      <c r="C63" s="156" t="s">
        <v>79</v>
      </c>
      <c r="D63" s="157"/>
      <c r="E63" s="7"/>
      <c r="F63" s="9">
        <f>G63+H63+I63+M63+Q63</f>
        <v>0</v>
      </c>
      <c r="G63" s="54"/>
      <c r="H63" s="54"/>
      <c r="I63" s="32">
        <f>J63+K63+L63</f>
        <v>0</v>
      </c>
      <c r="J63" s="54"/>
      <c r="K63" s="54"/>
      <c r="L63" s="54"/>
      <c r="M63" s="32">
        <f>N63+O63+P63</f>
        <v>0</v>
      </c>
      <c r="N63" s="54"/>
      <c r="O63" s="54"/>
      <c r="P63" s="54"/>
      <c r="Q63" s="55"/>
    </row>
    <row r="64" spans="1:17" x14ac:dyDescent="0.25">
      <c r="A64" s="8">
        <v>9.4</v>
      </c>
      <c r="B64" s="131"/>
      <c r="C64" s="152"/>
      <c r="D64" s="153"/>
      <c r="E64" s="7"/>
      <c r="F64" s="9">
        <f>G64+H64+I64+M64+Q64</f>
        <v>0</v>
      </c>
      <c r="G64" s="54"/>
      <c r="H64" s="54"/>
      <c r="I64" s="32">
        <f>J64+K64+L64</f>
        <v>0</v>
      </c>
      <c r="J64" s="54"/>
      <c r="K64" s="54"/>
      <c r="L64" s="54"/>
      <c r="M64" s="32">
        <f>N64+O64+P64</f>
        <v>0</v>
      </c>
      <c r="N64" s="54"/>
      <c r="O64" s="54"/>
      <c r="P64" s="54"/>
      <c r="Q64" s="55"/>
    </row>
    <row r="65" spans="1:17" ht="26.25" customHeight="1" x14ac:dyDescent="0.25">
      <c r="A65" s="13">
        <v>9.5</v>
      </c>
      <c r="B65" s="131"/>
      <c r="C65" s="156" t="s">
        <v>80</v>
      </c>
      <c r="D65" s="157"/>
      <c r="E65" s="14"/>
      <c r="F65" s="9">
        <f>G65+H65+I65+M65+Q65</f>
        <v>0</v>
      </c>
      <c r="G65" s="56"/>
      <c r="H65" s="56"/>
      <c r="I65" s="32">
        <f>J65+K65+L65</f>
        <v>0</v>
      </c>
      <c r="J65" s="56"/>
      <c r="K65" s="56"/>
      <c r="L65" s="56"/>
      <c r="M65" s="32">
        <f>N65+O65+P65</f>
        <v>0</v>
      </c>
      <c r="N65" s="56"/>
      <c r="O65" s="56"/>
      <c r="P65" s="56"/>
      <c r="Q65" s="57"/>
    </row>
    <row r="66" spans="1:17" ht="15.75" thickBot="1" x14ac:dyDescent="0.3">
      <c r="A66" s="13">
        <v>9</v>
      </c>
      <c r="B66" s="155"/>
      <c r="C66" s="161" t="s">
        <v>37</v>
      </c>
      <c r="D66" s="162"/>
      <c r="E66" s="14"/>
      <c r="F66" s="16">
        <f t="shared" ref="F66:Q66" si="16">SUM(F61:F65)</f>
        <v>0</v>
      </c>
      <c r="G66" s="56">
        <f t="shared" si="16"/>
        <v>0</v>
      </c>
      <c r="H66" s="56">
        <f t="shared" si="16"/>
        <v>0</v>
      </c>
      <c r="I66" s="56">
        <f t="shared" si="16"/>
        <v>0</v>
      </c>
      <c r="J66" s="56">
        <f t="shared" si="16"/>
        <v>0</v>
      </c>
      <c r="K66" s="56">
        <f t="shared" si="16"/>
        <v>0</v>
      </c>
      <c r="L66" s="56">
        <f t="shared" si="16"/>
        <v>0</v>
      </c>
      <c r="M66" s="56">
        <f t="shared" si="16"/>
        <v>0</v>
      </c>
      <c r="N66" s="56">
        <f t="shared" si="16"/>
        <v>0</v>
      </c>
      <c r="O66" s="56">
        <f t="shared" si="16"/>
        <v>0</v>
      </c>
      <c r="P66" s="56">
        <f t="shared" si="16"/>
        <v>0</v>
      </c>
      <c r="Q66" s="57">
        <f t="shared" si="16"/>
        <v>0</v>
      </c>
    </row>
    <row r="67" spans="1:17" ht="30" customHeight="1" thickBot="1" x14ac:dyDescent="0.3">
      <c r="A67" s="183" t="s">
        <v>81</v>
      </c>
      <c r="B67" s="184"/>
      <c r="C67" s="184"/>
      <c r="D67" s="185"/>
      <c r="E67" s="35"/>
      <c r="F67" s="41">
        <f>F20+F28+F33+F38+F46+F47+F54+F60+F66</f>
        <v>49940.623844999995</v>
      </c>
      <c r="G67" s="41">
        <f t="shared" ref="G67:Q67" si="17">G20+G28+G33+G38+G46+G47+G54+G60+G66</f>
        <v>3076.3674669999996</v>
      </c>
      <c r="H67" s="41">
        <f t="shared" si="17"/>
        <v>217.02332999999999</v>
      </c>
      <c r="I67" s="41">
        <f t="shared" si="17"/>
        <v>13043.154917999998</v>
      </c>
      <c r="J67" s="41">
        <f t="shared" si="17"/>
        <v>2.66</v>
      </c>
      <c r="K67" s="41">
        <f t="shared" si="17"/>
        <v>2525.6492349999999</v>
      </c>
      <c r="L67" s="41">
        <f t="shared" si="17"/>
        <v>10514.845683000001</v>
      </c>
      <c r="M67" s="41">
        <f t="shared" si="17"/>
        <v>33604.078130000009</v>
      </c>
      <c r="N67" s="41">
        <f t="shared" si="17"/>
        <v>17111.079999999998</v>
      </c>
      <c r="O67" s="41">
        <f t="shared" si="17"/>
        <v>2307.9478300000001</v>
      </c>
      <c r="P67" s="41">
        <f t="shared" si="17"/>
        <v>14185.050300000001</v>
      </c>
      <c r="Q67" s="41">
        <f t="shared" si="17"/>
        <v>0</v>
      </c>
    </row>
  </sheetData>
  <mergeCells count="85">
    <mergeCell ref="A67:D67"/>
    <mergeCell ref="B61:B66"/>
    <mergeCell ref="C61:D61"/>
    <mergeCell ref="C62:D62"/>
    <mergeCell ref="C63:D63"/>
    <mergeCell ref="C64:D64"/>
    <mergeCell ref="C65:D65"/>
    <mergeCell ref="C66:D66"/>
    <mergeCell ref="B55:B60"/>
    <mergeCell ref="C55:D55"/>
    <mergeCell ref="C56:D56"/>
    <mergeCell ref="C57:D57"/>
    <mergeCell ref="C58:D58"/>
    <mergeCell ref="C59:D59"/>
    <mergeCell ref="C60:D60"/>
    <mergeCell ref="C47:D47"/>
    <mergeCell ref="B48:B54"/>
    <mergeCell ref="C48:D48"/>
    <mergeCell ref="C49:D49"/>
    <mergeCell ref="C50:D50"/>
    <mergeCell ref="C51:D51"/>
    <mergeCell ref="C52:D52"/>
    <mergeCell ref="C53:D53"/>
    <mergeCell ref="C54:D54"/>
    <mergeCell ref="B39:B46"/>
    <mergeCell ref="C39:D39"/>
    <mergeCell ref="C40:D40"/>
    <mergeCell ref="C41:D41"/>
    <mergeCell ref="C42:D42"/>
    <mergeCell ref="C43:D43"/>
    <mergeCell ref="C44:D44"/>
    <mergeCell ref="C45:D45"/>
    <mergeCell ref="C46:D46"/>
    <mergeCell ref="B34:B38"/>
    <mergeCell ref="C34:D34"/>
    <mergeCell ref="C35:D35"/>
    <mergeCell ref="C36:D36"/>
    <mergeCell ref="C37:D37"/>
    <mergeCell ref="C38:D38"/>
    <mergeCell ref="B29:B33"/>
    <mergeCell ref="C29:D29"/>
    <mergeCell ref="C30:D30"/>
    <mergeCell ref="C31:D31"/>
    <mergeCell ref="C32:D32"/>
    <mergeCell ref="C33:D33"/>
    <mergeCell ref="B21:B28"/>
    <mergeCell ref="C21:D21"/>
    <mergeCell ref="C22:D22"/>
    <mergeCell ref="C23:D23"/>
    <mergeCell ref="C24:D24"/>
    <mergeCell ref="C25:D25"/>
    <mergeCell ref="C26:D26"/>
    <mergeCell ref="C27:D27"/>
    <mergeCell ref="C28:D28"/>
    <mergeCell ref="C11:D11"/>
    <mergeCell ref="B12:B20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A7:E7"/>
    <mergeCell ref="F7:Q7"/>
    <mergeCell ref="A8:A10"/>
    <mergeCell ref="B8:B10"/>
    <mergeCell ref="C8:D10"/>
    <mergeCell ref="E8:E10"/>
    <mergeCell ref="F8:F10"/>
    <mergeCell ref="G8:Q8"/>
    <mergeCell ref="G9:G10"/>
    <mergeCell ref="H9:H10"/>
    <mergeCell ref="I9:L9"/>
    <mergeCell ref="M9:P9"/>
    <mergeCell ref="Q9:Q10"/>
    <mergeCell ref="E6:G6"/>
    <mergeCell ref="E1:Q1"/>
    <mergeCell ref="C3:D3"/>
    <mergeCell ref="E3:I3"/>
    <mergeCell ref="E4:G4"/>
    <mergeCell ref="C5:D5"/>
    <mergeCell ref="E5:I5"/>
  </mergeCells>
  <pageMargins left="0.7" right="0.7" top="0.75" bottom="0.75" header="0.3" footer="0.3"/>
  <pageSetup paperSize="9" scale="3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showZeros="0" tabSelected="1" zoomScaleNormal="100" workbookViewId="0">
      <selection activeCell="K8" sqref="K8"/>
    </sheetView>
  </sheetViews>
  <sheetFormatPr defaultRowHeight="15" x14ac:dyDescent="0.25"/>
  <cols>
    <col min="7" max="11" width="9.140625" style="62"/>
  </cols>
  <sheetData>
    <row r="1" spans="1:11" x14ac:dyDescent="0.25">
      <c r="C1" s="188" t="s">
        <v>120</v>
      </c>
      <c r="D1" s="188"/>
      <c r="E1" s="188"/>
      <c r="F1" s="188"/>
      <c r="G1" s="188"/>
      <c r="H1" s="188"/>
      <c r="I1" s="188"/>
      <c r="J1" s="188"/>
      <c r="K1" s="188"/>
    </row>
    <row r="2" spans="1:11" ht="30" customHeight="1" x14ac:dyDescent="0.25">
      <c r="A2" s="63"/>
      <c r="B2" s="63"/>
      <c r="C2" s="188"/>
      <c r="D2" s="188"/>
      <c r="E2" s="188"/>
      <c r="F2" s="188"/>
      <c r="G2" s="188"/>
      <c r="H2" s="188"/>
      <c r="I2" s="188"/>
      <c r="J2" s="188"/>
      <c r="K2" s="188"/>
    </row>
    <row r="3" spans="1:11" ht="30" customHeight="1" x14ac:dyDescent="0.25">
      <c r="A3" s="63"/>
      <c r="B3" s="63"/>
      <c r="C3" s="113"/>
      <c r="D3" s="113"/>
      <c r="E3" s="113"/>
      <c r="F3" s="113"/>
      <c r="G3" s="113"/>
      <c r="H3" s="113"/>
      <c r="I3" s="113"/>
      <c r="J3" s="113"/>
      <c r="K3" s="113"/>
    </row>
    <row r="4" spans="1:11" ht="16.5" x14ac:dyDescent="0.3">
      <c r="A4" s="63"/>
      <c r="B4" s="189" t="s">
        <v>82</v>
      </c>
      <c r="C4" s="189"/>
      <c r="D4" s="189"/>
      <c r="E4" s="189"/>
      <c r="F4" s="189"/>
      <c r="G4" s="189"/>
      <c r="H4" s="189"/>
      <c r="I4" s="189"/>
      <c r="J4" s="88" t="s">
        <v>83</v>
      </c>
      <c r="K4" s="89" t="s">
        <v>84</v>
      </c>
    </row>
    <row r="5" spans="1:11" ht="16.5" x14ac:dyDescent="0.3">
      <c r="A5" s="1"/>
      <c r="B5" s="190" t="s">
        <v>115</v>
      </c>
      <c r="C5" s="190"/>
      <c r="D5" s="190"/>
      <c r="E5" s="190"/>
      <c r="F5" s="190"/>
      <c r="G5" s="190"/>
      <c r="H5" s="190"/>
      <c r="I5" s="190"/>
      <c r="J5" s="190"/>
      <c r="K5" s="190"/>
    </row>
    <row r="6" spans="1:11" ht="17.25" x14ac:dyDescent="0.3">
      <c r="A6" s="64"/>
      <c r="B6" s="191" t="s">
        <v>85</v>
      </c>
      <c r="C6" s="191"/>
      <c r="D6" s="191"/>
      <c r="E6" s="191"/>
      <c r="F6" s="191"/>
      <c r="G6" s="191"/>
      <c r="H6" s="191"/>
      <c r="I6" s="191"/>
      <c r="J6" s="191"/>
      <c r="K6" s="191"/>
    </row>
    <row r="7" spans="1:11" x14ac:dyDescent="0.25">
      <c r="A7" s="1"/>
      <c r="B7" s="1"/>
      <c r="C7" s="1"/>
      <c r="D7" s="65" t="s">
        <v>86</v>
      </c>
      <c r="E7" s="187" t="s">
        <v>1</v>
      </c>
      <c r="F7" s="187"/>
      <c r="G7" s="187"/>
      <c r="H7" s="43"/>
      <c r="I7" s="90">
        <v>10</v>
      </c>
      <c r="J7" s="43"/>
      <c r="K7" s="44"/>
    </row>
    <row r="8" spans="1:11" x14ac:dyDescent="0.25">
      <c r="A8" s="1"/>
      <c r="B8" s="1"/>
      <c r="C8" s="1"/>
      <c r="D8" s="66"/>
      <c r="E8" s="192" t="s">
        <v>87</v>
      </c>
      <c r="F8" s="192"/>
      <c r="G8" s="192"/>
      <c r="H8" s="91"/>
      <c r="I8" s="92" t="s">
        <v>88</v>
      </c>
      <c r="J8" s="91"/>
      <c r="K8" s="44"/>
    </row>
    <row r="9" spans="1:11" x14ac:dyDescent="0.25">
      <c r="A9" s="1"/>
      <c r="B9" s="1"/>
      <c r="C9" s="1"/>
      <c r="D9" s="65" t="s">
        <v>89</v>
      </c>
      <c r="E9" s="187" t="s">
        <v>5</v>
      </c>
      <c r="F9" s="187"/>
      <c r="G9" s="187"/>
      <c r="H9" s="91"/>
      <c r="I9" s="93">
        <v>827</v>
      </c>
      <c r="J9" s="91"/>
      <c r="K9" s="44"/>
    </row>
    <row r="10" spans="1:11" x14ac:dyDescent="0.25">
      <c r="A10" s="1"/>
      <c r="B10" s="1"/>
      <c r="C10" s="1"/>
      <c r="D10" s="3"/>
      <c r="E10" s="192" t="s">
        <v>87</v>
      </c>
      <c r="F10" s="192"/>
      <c r="G10" s="192"/>
      <c r="H10" s="94"/>
      <c r="I10" s="92" t="s">
        <v>88</v>
      </c>
      <c r="J10" s="94"/>
      <c r="K10" s="44"/>
    </row>
    <row r="11" spans="1:11" ht="15.75" thickBot="1" x14ac:dyDescent="0.3">
      <c r="A11" s="1"/>
      <c r="B11" s="1"/>
      <c r="C11" s="1"/>
      <c r="D11" s="3"/>
      <c r="E11" s="68"/>
      <c r="F11" s="68"/>
      <c r="G11" s="95"/>
      <c r="H11" s="94"/>
      <c r="I11" s="92"/>
      <c r="J11" s="94"/>
      <c r="K11" s="44"/>
    </row>
    <row r="12" spans="1:11" x14ac:dyDescent="0.25">
      <c r="A12" s="193" t="s">
        <v>7</v>
      </c>
      <c r="B12" s="195" t="s">
        <v>8</v>
      </c>
      <c r="C12" s="198" t="s">
        <v>90</v>
      </c>
      <c r="D12" s="199"/>
      <c r="E12" s="195" t="s">
        <v>91</v>
      </c>
      <c r="F12" s="204" t="s">
        <v>92</v>
      </c>
      <c r="G12" s="207" t="s">
        <v>12</v>
      </c>
      <c r="H12" s="208"/>
      <c r="I12" s="208"/>
      <c r="J12" s="208"/>
      <c r="K12" s="209"/>
    </row>
    <row r="13" spans="1:11" x14ac:dyDescent="0.25">
      <c r="A13" s="194"/>
      <c r="B13" s="196"/>
      <c r="C13" s="200"/>
      <c r="D13" s="201"/>
      <c r="E13" s="196"/>
      <c r="F13" s="205"/>
      <c r="G13" s="210" t="s">
        <v>13</v>
      </c>
      <c r="H13" s="210" t="s">
        <v>14</v>
      </c>
      <c r="I13" s="210" t="s">
        <v>15</v>
      </c>
      <c r="J13" s="210" t="s">
        <v>93</v>
      </c>
      <c r="K13" s="212" t="s">
        <v>94</v>
      </c>
    </row>
    <row r="14" spans="1:11" ht="33" customHeight="1" x14ac:dyDescent="0.25">
      <c r="A14" s="194"/>
      <c r="B14" s="197"/>
      <c r="C14" s="202"/>
      <c r="D14" s="203"/>
      <c r="E14" s="197"/>
      <c r="F14" s="206"/>
      <c r="G14" s="211"/>
      <c r="H14" s="211"/>
      <c r="I14" s="211"/>
      <c r="J14" s="211"/>
      <c r="K14" s="213"/>
    </row>
    <row r="15" spans="1:11" ht="15.75" thickBot="1" x14ac:dyDescent="0.3">
      <c r="A15" s="69"/>
      <c r="B15" s="70" t="s">
        <v>23</v>
      </c>
      <c r="C15" s="214" t="s">
        <v>24</v>
      </c>
      <c r="D15" s="215"/>
      <c r="E15" s="71" t="s">
        <v>25</v>
      </c>
      <c r="F15" s="70">
        <v>1</v>
      </c>
      <c r="G15" s="96">
        <v>2</v>
      </c>
      <c r="H15" s="96">
        <v>3</v>
      </c>
      <c r="I15" s="96">
        <v>4</v>
      </c>
      <c r="J15" s="96">
        <v>5</v>
      </c>
      <c r="K15" s="97">
        <v>6</v>
      </c>
    </row>
    <row r="16" spans="1:11" ht="15.75" thickBot="1" x14ac:dyDescent="0.3">
      <c r="A16" s="72">
        <v>1.1000000000000001</v>
      </c>
      <c r="B16" s="216" t="s">
        <v>95</v>
      </c>
      <c r="C16" s="219" t="s">
        <v>26</v>
      </c>
      <c r="D16" s="220"/>
      <c r="E16" s="73"/>
      <c r="F16" s="74">
        <f>G16+H16+I16+J16+K16</f>
        <v>199.45000000000002</v>
      </c>
      <c r="G16" s="98">
        <v>197.45000000000002</v>
      </c>
      <c r="H16" s="98"/>
      <c r="I16" s="98">
        <v>2</v>
      </c>
      <c r="J16" s="98"/>
      <c r="K16" s="99"/>
    </row>
    <row r="17" spans="1:11" ht="30" customHeight="1" thickBot="1" x14ac:dyDescent="0.3">
      <c r="A17" s="75">
        <v>1.2</v>
      </c>
      <c r="B17" s="217"/>
      <c r="C17" s="221" t="s">
        <v>96</v>
      </c>
      <c r="D17" s="222"/>
      <c r="E17" s="73"/>
      <c r="F17" s="74">
        <f t="shared" ref="F17:F23" si="0">G17+H17+I17+J17+K17</f>
        <v>187.71197000000001</v>
      </c>
      <c r="G17" s="100">
        <v>187.71197000000001</v>
      </c>
      <c r="H17" s="100"/>
      <c r="I17" s="100"/>
      <c r="J17" s="100"/>
      <c r="K17" s="101"/>
    </row>
    <row r="18" spans="1:11" ht="27.75" customHeight="1" thickBot="1" x14ac:dyDescent="0.3">
      <c r="A18" s="76" t="s">
        <v>28</v>
      </c>
      <c r="B18" s="217"/>
      <c r="C18" s="221" t="s">
        <v>97</v>
      </c>
      <c r="D18" s="222"/>
      <c r="E18" s="73"/>
      <c r="F18" s="74">
        <f t="shared" si="0"/>
        <v>150.74896999999999</v>
      </c>
      <c r="G18" s="102">
        <v>150.74896999999999</v>
      </c>
      <c r="H18" s="102"/>
      <c r="I18" s="102"/>
      <c r="J18" s="102"/>
      <c r="K18" s="103"/>
    </row>
    <row r="19" spans="1:11" ht="15.75" thickBot="1" x14ac:dyDescent="0.3">
      <c r="A19" s="76" t="s">
        <v>30</v>
      </c>
      <c r="B19" s="217"/>
      <c r="C19" s="223" t="s">
        <v>98</v>
      </c>
      <c r="D19" s="224"/>
      <c r="E19" s="73"/>
      <c r="F19" s="74">
        <f t="shared" si="0"/>
        <v>0</v>
      </c>
      <c r="G19" s="102"/>
      <c r="H19" s="102"/>
      <c r="I19" s="102"/>
      <c r="J19" s="102"/>
      <c r="K19" s="103"/>
    </row>
    <row r="20" spans="1:11" ht="15.75" thickBot="1" x14ac:dyDescent="0.3">
      <c r="A20" s="76" t="s">
        <v>32</v>
      </c>
      <c r="B20" s="217"/>
      <c r="C20" s="221" t="s">
        <v>99</v>
      </c>
      <c r="D20" s="222"/>
      <c r="E20" s="73"/>
      <c r="F20" s="74">
        <f t="shared" si="0"/>
        <v>0</v>
      </c>
      <c r="G20" s="102"/>
      <c r="H20" s="102"/>
      <c r="I20" s="102"/>
      <c r="J20" s="102"/>
      <c r="K20" s="103"/>
    </row>
    <row r="21" spans="1:11" ht="15.75" thickBot="1" x14ac:dyDescent="0.3">
      <c r="A21" s="77">
        <v>1.3</v>
      </c>
      <c r="B21" s="217"/>
      <c r="C21" s="225" t="s">
        <v>34</v>
      </c>
      <c r="D21" s="225"/>
      <c r="E21" s="73"/>
      <c r="F21" s="74">
        <f t="shared" si="0"/>
        <v>102.1</v>
      </c>
      <c r="G21" s="102">
        <v>101.5</v>
      </c>
      <c r="H21" s="102"/>
      <c r="I21" s="102">
        <v>0.6</v>
      </c>
      <c r="J21" s="102"/>
      <c r="K21" s="103"/>
    </row>
    <row r="22" spans="1:11" ht="15.75" thickBot="1" x14ac:dyDescent="0.3">
      <c r="A22" s="76">
        <v>1.4</v>
      </c>
      <c r="B22" s="217"/>
      <c r="C22" s="225" t="s">
        <v>35</v>
      </c>
      <c r="D22" s="225"/>
      <c r="E22" s="73"/>
      <c r="F22" s="74">
        <f t="shared" si="0"/>
        <v>0</v>
      </c>
      <c r="G22" s="102"/>
      <c r="H22" s="102"/>
      <c r="I22" s="102"/>
      <c r="J22" s="102"/>
      <c r="K22" s="103"/>
    </row>
    <row r="23" spans="1:11" ht="15.75" thickBot="1" x14ac:dyDescent="0.3">
      <c r="A23" s="76">
        <v>1.5</v>
      </c>
      <c r="B23" s="217"/>
      <c r="C23" s="225" t="s">
        <v>36</v>
      </c>
      <c r="D23" s="225"/>
      <c r="E23" s="73"/>
      <c r="F23" s="74">
        <f t="shared" si="0"/>
        <v>0</v>
      </c>
      <c r="G23" s="102"/>
      <c r="H23" s="102"/>
      <c r="I23" s="102"/>
      <c r="J23" s="102"/>
      <c r="K23" s="103"/>
    </row>
    <row r="24" spans="1:11" ht="33" customHeight="1" thickBot="1" x14ac:dyDescent="0.3">
      <c r="A24" s="78">
        <v>1</v>
      </c>
      <c r="B24" s="218"/>
      <c r="C24" s="226" t="s">
        <v>100</v>
      </c>
      <c r="D24" s="227"/>
      <c r="E24" s="73"/>
      <c r="F24" s="79">
        <f t="shared" ref="F24:K24" si="1">SUM(F16+F17+F21+F22+F23)</f>
        <v>489.26197000000002</v>
      </c>
      <c r="G24" s="104">
        <f t="shared" si="1"/>
        <v>486.66197</v>
      </c>
      <c r="H24" s="104">
        <f t="shared" si="1"/>
        <v>0</v>
      </c>
      <c r="I24" s="104">
        <f t="shared" si="1"/>
        <v>2.6</v>
      </c>
      <c r="J24" s="104">
        <f t="shared" si="1"/>
        <v>0</v>
      </c>
      <c r="K24" s="105">
        <f t="shared" si="1"/>
        <v>0</v>
      </c>
    </row>
    <row r="25" spans="1:11" ht="26.25" customHeight="1" thickBot="1" x14ac:dyDescent="0.3">
      <c r="A25" s="80">
        <v>2.1</v>
      </c>
      <c r="B25" s="195" t="s">
        <v>38</v>
      </c>
      <c r="C25" s="229" t="s">
        <v>101</v>
      </c>
      <c r="D25" s="229"/>
      <c r="E25" s="73"/>
      <c r="F25" s="74">
        <f>G25+H25+I25+J25+K25</f>
        <v>120</v>
      </c>
      <c r="G25" s="98">
        <v>120</v>
      </c>
      <c r="H25" s="98"/>
      <c r="I25" s="98"/>
      <c r="J25" s="98"/>
      <c r="K25" s="99"/>
    </row>
    <row r="26" spans="1:11" ht="28.5" customHeight="1" thickBot="1" x14ac:dyDescent="0.3">
      <c r="A26" s="81" t="s">
        <v>40</v>
      </c>
      <c r="B26" s="196"/>
      <c r="C26" s="221" t="s">
        <v>102</v>
      </c>
      <c r="D26" s="222"/>
      <c r="E26" s="73"/>
      <c r="F26" s="74">
        <f>G26+H26+I26+J26+K26</f>
        <v>120</v>
      </c>
      <c r="G26" s="100">
        <v>120</v>
      </c>
      <c r="H26" s="100"/>
      <c r="I26" s="100"/>
      <c r="J26" s="100"/>
      <c r="K26" s="101"/>
    </row>
    <row r="27" spans="1:11" ht="27" customHeight="1" thickBot="1" x14ac:dyDescent="0.3">
      <c r="A27" s="81" t="s">
        <v>42</v>
      </c>
      <c r="B27" s="196"/>
      <c r="C27" s="221" t="s">
        <v>103</v>
      </c>
      <c r="D27" s="222"/>
      <c r="E27" s="73"/>
      <c r="F27" s="74">
        <f>G27+H27+I27+J27+K27</f>
        <v>0</v>
      </c>
      <c r="G27" s="100"/>
      <c r="H27" s="100"/>
      <c r="I27" s="100"/>
      <c r="J27" s="100"/>
      <c r="K27" s="101"/>
    </row>
    <row r="28" spans="1:11" ht="25.5" customHeight="1" thickBot="1" x14ac:dyDescent="0.3">
      <c r="A28" s="76">
        <v>2.2000000000000002</v>
      </c>
      <c r="B28" s="196"/>
      <c r="C28" s="225" t="s">
        <v>104</v>
      </c>
      <c r="D28" s="225"/>
      <c r="E28" s="73"/>
      <c r="F28" s="74">
        <f>G28+H28+I28+J28+K28</f>
        <v>0</v>
      </c>
      <c r="G28" s="102"/>
      <c r="H28" s="102"/>
      <c r="I28" s="102"/>
      <c r="J28" s="102"/>
      <c r="K28" s="103"/>
    </row>
    <row r="29" spans="1:11" ht="22.5" customHeight="1" thickBot="1" x14ac:dyDescent="0.3">
      <c r="A29" s="76">
        <v>2.2999999999999998</v>
      </c>
      <c r="B29" s="196"/>
      <c r="C29" s="225" t="s">
        <v>46</v>
      </c>
      <c r="D29" s="225"/>
      <c r="E29" s="73"/>
      <c r="F29" s="74">
        <f>G29+H29+I29+J29+K29</f>
        <v>0</v>
      </c>
      <c r="G29" s="102"/>
      <c r="H29" s="102"/>
      <c r="I29" s="102"/>
      <c r="J29" s="102"/>
      <c r="K29" s="103"/>
    </row>
    <row r="30" spans="1:11" ht="15.75" thickBot="1" x14ac:dyDescent="0.3">
      <c r="A30" s="78">
        <v>2</v>
      </c>
      <c r="B30" s="228"/>
      <c r="C30" s="226" t="s">
        <v>105</v>
      </c>
      <c r="D30" s="227"/>
      <c r="E30" s="73"/>
      <c r="F30" s="79">
        <f t="shared" ref="F30:K30" si="2">SUM(F25+F28+F29)</f>
        <v>120</v>
      </c>
      <c r="G30" s="104">
        <f t="shared" si="2"/>
        <v>120</v>
      </c>
      <c r="H30" s="104">
        <f t="shared" si="2"/>
        <v>0</v>
      </c>
      <c r="I30" s="104">
        <f t="shared" si="2"/>
        <v>0</v>
      </c>
      <c r="J30" s="104">
        <f t="shared" si="2"/>
        <v>0</v>
      </c>
      <c r="K30" s="105">
        <f t="shared" si="2"/>
        <v>0</v>
      </c>
    </row>
    <row r="31" spans="1:11" ht="27" customHeight="1" thickBot="1" x14ac:dyDescent="0.3">
      <c r="A31" s="82">
        <v>3</v>
      </c>
      <c r="B31" s="234" t="s">
        <v>106</v>
      </c>
      <c r="C31" s="235"/>
      <c r="D31" s="236"/>
      <c r="E31" s="73"/>
      <c r="F31" s="83">
        <f>G31+H31+I31+J31+K31</f>
        <v>0</v>
      </c>
      <c r="G31" s="106"/>
      <c r="H31" s="106"/>
      <c r="I31" s="106"/>
      <c r="J31" s="106"/>
      <c r="K31" s="107"/>
    </row>
    <row r="32" spans="1:11" ht="28.5" customHeight="1" thickBot="1" x14ac:dyDescent="0.3">
      <c r="A32" s="84">
        <v>4</v>
      </c>
      <c r="B32" s="230" t="s">
        <v>107</v>
      </c>
      <c r="C32" s="230"/>
      <c r="D32" s="230"/>
      <c r="E32" s="73"/>
      <c r="F32" s="83">
        <f t="shared" ref="F32:F40" si="3">G32+H32+I32+J32+K32</f>
        <v>0</v>
      </c>
      <c r="G32" s="108"/>
      <c r="H32" s="108"/>
      <c r="I32" s="108"/>
      <c r="J32" s="108"/>
      <c r="K32" s="109"/>
    </row>
    <row r="33" spans="1:11" ht="26.25" customHeight="1" thickBot="1" x14ac:dyDescent="0.3">
      <c r="A33" s="82">
        <v>5</v>
      </c>
      <c r="B33" s="237" t="s">
        <v>57</v>
      </c>
      <c r="C33" s="237"/>
      <c r="D33" s="237"/>
      <c r="E33" s="73"/>
      <c r="F33" s="83">
        <f t="shared" si="3"/>
        <v>0</v>
      </c>
      <c r="G33" s="106"/>
      <c r="H33" s="106"/>
      <c r="I33" s="106"/>
      <c r="J33" s="106"/>
      <c r="K33" s="107"/>
    </row>
    <row r="34" spans="1:11" ht="15.75" thickBot="1" x14ac:dyDescent="0.3">
      <c r="A34" s="84">
        <v>6</v>
      </c>
      <c r="B34" s="230" t="s">
        <v>108</v>
      </c>
      <c r="C34" s="230"/>
      <c r="D34" s="230"/>
      <c r="E34" s="73"/>
      <c r="F34" s="83">
        <f t="shared" si="3"/>
        <v>0</v>
      </c>
      <c r="G34" s="108"/>
      <c r="H34" s="108"/>
      <c r="I34" s="108"/>
      <c r="J34" s="108"/>
      <c r="K34" s="109"/>
    </row>
    <row r="35" spans="1:11" ht="15.75" thickBot="1" x14ac:dyDescent="0.3">
      <c r="A35" s="72">
        <v>7.1</v>
      </c>
      <c r="B35" s="195" t="s">
        <v>67</v>
      </c>
      <c r="C35" s="219" t="s">
        <v>68</v>
      </c>
      <c r="D35" s="220"/>
      <c r="E35" s="73"/>
      <c r="F35" s="83">
        <f t="shared" si="3"/>
        <v>0</v>
      </c>
      <c r="G35" s="98"/>
      <c r="H35" s="98"/>
      <c r="I35" s="98"/>
      <c r="J35" s="98"/>
      <c r="K35" s="99"/>
    </row>
    <row r="36" spans="1:11" ht="15.75" thickBot="1" x14ac:dyDescent="0.3">
      <c r="A36" s="76">
        <v>7.2</v>
      </c>
      <c r="B36" s="196"/>
      <c r="C36" s="221" t="s">
        <v>69</v>
      </c>
      <c r="D36" s="222"/>
      <c r="E36" s="73"/>
      <c r="F36" s="83">
        <f t="shared" si="3"/>
        <v>0</v>
      </c>
      <c r="G36" s="102"/>
      <c r="H36" s="102"/>
      <c r="I36" s="102"/>
      <c r="J36" s="102"/>
      <c r="K36" s="103"/>
    </row>
    <row r="37" spans="1:11" ht="15.75" thickBot="1" x14ac:dyDescent="0.3">
      <c r="A37" s="76">
        <v>7.3</v>
      </c>
      <c r="B37" s="196"/>
      <c r="C37" s="221" t="s">
        <v>26</v>
      </c>
      <c r="D37" s="222"/>
      <c r="E37" s="73"/>
      <c r="F37" s="83">
        <f t="shared" si="3"/>
        <v>0</v>
      </c>
      <c r="G37" s="102"/>
      <c r="H37" s="102"/>
      <c r="I37" s="102"/>
      <c r="J37" s="102"/>
      <c r="K37" s="103"/>
    </row>
    <row r="38" spans="1:11" ht="15.75" thickBot="1" x14ac:dyDescent="0.3">
      <c r="A38" s="76">
        <v>7.4</v>
      </c>
      <c r="B38" s="196"/>
      <c r="C38" s="221" t="s">
        <v>34</v>
      </c>
      <c r="D38" s="222"/>
      <c r="E38" s="73"/>
      <c r="F38" s="83">
        <f t="shared" si="3"/>
        <v>0</v>
      </c>
      <c r="G38" s="102"/>
      <c r="H38" s="102"/>
      <c r="I38" s="102"/>
      <c r="J38" s="102"/>
      <c r="K38" s="103"/>
    </row>
    <row r="39" spans="1:11" ht="15.75" thickBot="1" x14ac:dyDescent="0.3">
      <c r="A39" s="76">
        <v>7.5</v>
      </c>
      <c r="B39" s="196"/>
      <c r="C39" s="221" t="s">
        <v>35</v>
      </c>
      <c r="D39" s="222"/>
      <c r="E39" s="73"/>
      <c r="F39" s="83">
        <f t="shared" si="3"/>
        <v>0</v>
      </c>
      <c r="G39" s="102"/>
      <c r="H39" s="102"/>
      <c r="I39" s="102"/>
      <c r="J39" s="102"/>
      <c r="K39" s="103"/>
    </row>
    <row r="40" spans="1:11" ht="15.75" thickBot="1" x14ac:dyDescent="0.3">
      <c r="A40" s="76">
        <v>7.6</v>
      </c>
      <c r="B40" s="196"/>
      <c r="C40" s="221" t="s">
        <v>46</v>
      </c>
      <c r="D40" s="222"/>
      <c r="E40" s="73"/>
      <c r="F40" s="83">
        <f t="shared" si="3"/>
        <v>0</v>
      </c>
      <c r="G40" s="102"/>
      <c r="H40" s="102"/>
      <c r="I40" s="102"/>
      <c r="J40" s="102"/>
      <c r="K40" s="103"/>
    </row>
    <row r="41" spans="1:11" ht="37.5" customHeight="1" thickBot="1" x14ac:dyDescent="0.3">
      <c r="A41" s="78">
        <v>7</v>
      </c>
      <c r="B41" s="228"/>
      <c r="C41" s="226" t="s">
        <v>109</v>
      </c>
      <c r="D41" s="227"/>
      <c r="E41" s="73"/>
      <c r="F41" s="79">
        <f t="shared" ref="F41:K41" si="4">SUM(F35:F40)</f>
        <v>0</v>
      </c>
      <c r="G41" s="104">
        <f t="shared" si="4"/>
        <v>0</v>
      </c>
      <c r="H41" s="104">
        <f t="shared" si="4"/>
        <v>0</v>
      </c>
      <c r="I41" s="104">
        <f t="shared" si="4"/>
        <v>0</v>
      </c>
      <c r="J41" s="104">
        <f t="shared" si="4"/>
        <v>0</v>
      </c>
      <c r="K41" s="105">
        <f t="shared" si="4"/>
        <v>0</v>
      </c>
    </row>
    <row r="42" spans="1:11" ht="15.75" thickBot="1" x14ac:dyDescent="0.3">
      <c r="A42" s="84">
        <v>8</v>
      </c>
      <c r="B42" s="230" t="s">
        <v>70</v>
      </c>
      <c r="C42" s="230"/>
      <c r="D42" s="230"/>
      <c r="E42" s="73"/>
      <c r="F42" s="83">
        <f>G42+H42+I42+J42+K42</f>
        <v>0</v>
      </c>
      <c r="G42" s="108"/>
      <c r="H42" s="108"/>
      <c r="I42" s="108"/>
      <c r="J42" s="108"/>
      <c r="K42" s="109"/>
    </row>
    <row r="43" spans="1:11" ht="15.75" thickBot="1" x14ac:dyDescent="0.3">
      <c r="A43" s="84">
        <v>9</v>
      </c>
      <c r="B43" s="230" t="s">
        <v>76</v>
      </c>
      <c r="C43" s="230"/>
      <c r="D43" s="230"/>
      <c r="E43" s="73"/>
      <c r="F43" s="83">
        <f>G43+H43+I43+J43+K43</f>
        <v>0</v>
      </c>
      <c r="G43" s="108"/>
      <c r="H43" s="108"/>
      <c r="I43" s="108"/>
      <c r="J43" s="108"/>
      <c r="K43" s="109"/>
    </row>
    <row r="44" spans="1:11" ht="24" customHeight="1" thickBot="1" x14ac:dyDescent="0.3">
      <c r="A44" s="231" t="s">
        <v>110</v>
      </c>
      <c r="B44" s="232"/>
      <c r="C44" s="232"/>
      <c r="D44" s="233"/>
      <c r="E44" s="73"/>
      <c r="F44" s="83">
        <f t="shared" ref="F44:K44" si="5">F24+F30+F31+F32+F33+F34+F41+F42+F43</f>
        <v>609.26197000000002</v>
      </c>
      <c r="G44" s="108">
        <f t="shared" si="5"/>
        <v>606.66197</v>
      </c>
      <c r="H44" s="108">
        <f t="shared" si="5"/>
        <v>0</v>
      </c>
      <c r="I44" s="108">
        <f t="shared" si="5"/>
        <v>2.6</v>
      </c>
      <c r="J44" s="108">
        <f t="shared" si="5"/>
        <v>0</v>
      </c>
      <c r="K44" s="108">
        <f t="shared" si="5"/>
        <v>0</v>
      </c>
    </row>
    <row r="45" spans="1:11" x14ac:dyDescent="0.25">
      <c r="A45" s="67"/>
      <c r="B45" s="67"/>
      <c r="C45" s="67"/>
      <c r="D45" s="63"/>
      <c r="E45" s="63"/>
      <c r="F45" s="85"/>
      <c r="G45" s="110"/>
      <c r="H45" s="110"/>
      <c r="I45" s="110"/>
      <c r="J45" s="110"/>
      <c r="K45" s="110"/>
    </row>
    <row r="46" spans="1:11" x14ac:dyDescent="0.25">
      <c r="A46" s="63"/>
      <c r="B46" s="63"/>
      <c r="C46" s="63"/>
      <c r="D46" s="63"/>
      <c r="E46" s="63"/>
      <c r="F46" s="85"/>
      <c r="G46" s="110"/>
      <c r="H46" s="110"/>
      <c r="I46" s="110"/>
      <c r="J46" s="110"/>
      <c r="K46" s="110"/>
    </row>
    <row r="47" spans="1:11" x14ac:dyDescent="0.25">
      <c r="A47" s="86" t="s">
        <v>111</v>
      </c>
      <c r="B47" s="86"/>
      <c r="C47" s="86"/>
      <c r="D47" s="87"/>
      <c r="E47" s="86"/>
      <c r="F47" s="86" t="s">
        <v>112</v>
      </c>
      <c r="G47" s="111"/>
      <c r="H47" s="111"/>
      <c r="I47" s="112"/>
      <c r="J47" s="110"/>
      <c r="K47" s="110"/>
    </row>
    <row r="48" spans="1:11" x14ac:dyDescent="0.25">
      <c r="A48" s="86"/>
      <c r="B48" s="86"/>
      <c r="C48" s="86"/>
      <c r="D48" s="86" t="s">
        <v>113</v>
      </c>
      <c r="E48" s="86"/>
      <c r="F48" s="86"/>
      <c r="G48" s="112" t="s">
        <v>114</v>
      </c>
      <c r="H48" s="112"/>
      <c r="I48" s="112"/>
      <c r="J48" s="110"/>
      <c r="K48" s="110"/>
    </row>
    <row r="49" spans="1:11" x14ac:dyDescent="0.25">
      <c r="A49" s="86"/>
      <c r="B49" s="86"/>
      <c r="C49" s="86"/>
      <c r="D49" s="86"/>
      <c r="E49" s="86"/>
      <c r="F49" s="86"/>
      <c r="G49" s="112"/>
      <c r="H49" s="112"/>
      <c r="I49" s="112"/>
      <c r="J49" s="110"/>
      <c r="K49" s="110"/>
    </row>
  </sheetData>
  <mergeCells count="52">
    <mergeCell ref="B42:D42"/>
    <mergeCell ref="B43:D43"/>
    <mergeCell ref="A44:D44"/>
    <mergeCell ref="B31:D31"/>
    <mergeCell ref="B32:D32"/>
    <mergeCell ref="B33:D33"/>
    <mergeCell ref="B34:D34"/>
    <mergeCell ref="B35:B41"/>
    <mergeCell ref="C35:D35"/>
    <mergeCell ref="C36:D36"/>
    <mergeCell ref="C37:D37"/>
    <mergeCell ref="C38:D38"/>
    <mergeCell ref="C39:D39"/>
    <mergeCell ref="C40:D40"/>
    <mergeCell ref="C41:D41"/>
    <mergeCell ref="B25:B30"/>
    <mergeCell ref="C25:D25"/>
    <mergeCell ref="C26:D26"/>
    <mergeCell ref="C27:D27"/>
    <mergeCell ref="C28:D28"/>
    <mergeCell ref="C29:D29"/>
    <mergeCell ref="C30:D30"/>
    <mergeCell ref="C15:D15"/>
    <mergeCell ref="B16:B24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E10:G10"/>
    <mergeCell ref="A12:A14"/>
    <mergeCell ref="B12:B14"/>
    <mergeCell ref="C12:D14"/>
    <mergeCell ref="E12:E14"/>
    <mergeCell ref="F12:F14"/>
    <mergeCell ref="G12:K12"/>
    <mergeCell ref="G13:G14"/>
    <mergeCell ref="H13:H14"/>
    <mergeCell ref="I13:I14"/>
    <mergeCell ref="J13:J14"/>
    <mergeCell ref="K13:K14"/>
    <mergeCell ref="E9:G9"/>
    <mergeCell ref="C1:K2"/>
    <mergeCell ref="B4:I4"/>
    <mergeCell ref="B5:K5"/>
    <mergeCell ref="B6:K6"/>
    <mergeCell ref="E7:G7"/>
    <mergeCell ref="E8:G8"/>
  </mergeCells>
  <pageMargins left="0.7" right="0.7" top="0.75" bottom="0.75" header="0.3" footer="0.3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Sipan</dc:creator>
  <cp:lastModifiedBy>Gohar Tadevosyan</cp:lastModifiedBy>
  <cp:lastPrinted>2021-07-17T10:17:56Z</cp:lastPrinted>
  <dcterms:created xsi:type="dcterms:W3CDTF">2020-07-25T16:22:48Z</dcterms:created>
  <dcterms:modified xsi:type="dcterms:W3CDTF">2021-07-17T12:55:20Z</dcterms:modified>
</cp:coreProperties>
</file>