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2" yWindow="972" windowWidth="9720" windowHeight="6528" activeTab="0"/>
  </bookViews>
  <sheets>
    <sheet name="դեբիտոր և կրեդիտորներ" sheetId="1" r:id="rId1"/>
    <sheet name="բալանս 2018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'բալանս 2018'!$A$1:$I$223</definedName>
  </definedNames>
  <calcPr fullCalcOnLoad="1"/>
</workbook>
</file>

<file path=xl/sharedStrings.xml><?xml version="1.0" encoding="utf-8"?>
<sst xmlns="http://schemas.openxmlformats.org/spreadsheetml/2006/main" count="331" uniqueCount="301">
  <si>
    <t>ՀԱՇՎԵՏՎՈՒԹՅՈՒՆ</t>
  </si>
  <si>
    <t xml:space="preserve">8. Ծրագրի անվանումը </t>
  </si>
  <si>
    <t>տարեսկիզբ</t>
  </si>
  <si>
    <t>տարեվերջ</t>
  </si>
  <si>
    <t>1. ՀԻՄՆԱԿԱՆ ՄԻՋՈՑՆԵՐ</t>
  </si>
  <si>
    <t>2. Փոստային հասցեն</t>
  </si>
  <si>
    <t>Բաժին N</t>
  </si>
  <si>
    <t>Խումբ N</t>
  </si>
  <si>
    <t>Դաս N</t>
  </si>
  <si>
    <t>7. Ծրագրի կոդը</t>
  </si>
  <si>
    <t>տողի</t>
  </si>
  <si>
    <t>ծածկագիրը</t>
  </si>
  <si>
    <t>010</t>
  </si>
  <si>
    <t>020</t>
  </si>
  <si>
    <t>030</t>
  </si>
  <si>
    <t>040</t>
  </si>
  <si>
    <t>060</t>
  </si>
  <si>
    <t>050</t>
  </si>
  <si>
    <t>070</t>
  </si>
  <si>
    <t>080</t>
  </si>
  <si>
    <t>090</t>
  </si>
  <si>
    <t>ԾԱԽՍԵՐԻ ՆԱԽԱՀԱՇԻՎՆԵՐԻ ԿԱՏԱՐՄԱՆ ՀԱՇՎԵԿՇԻՌ</t>
  </si>
  <si>
    <t xml:space="preserve">1. Հիմնարկի անվանումը </t>
  </si>
  <si>
    <t xml:space="preserve">3. Հիմնարկի տեղաբաշխման մարզի և համայնքի կոդը ըստ բյուջետային ծախսեերի </t>
  </si>
  <si>
    <t xml:space="preserve">տարածքային դասակարգման </t>
  </si>
  <si>
    <t xml:space="preserve">4.պետական կառավարման վերադաս մարմնի կամ տեղական ինքնակառավարման </t>
  </si>
  <si>
    <t xml:space="preserve">մարմնի անվանումը </t>
  </si>
  <si>
    <t xml:space="preserve">5. Հիմնարկի կամ պետական կառավարման վերադաս մարմնի կամ տեղական </t>
  </si>
  <si>
    <t>ինքնակառավարման մարմնի կոդը ըստ բյուջետային ծախսերի  գերատեսչական</t>
  </si>
  <si>
    <t xml:space="preserve">դասակարգման </t>
  </si>
  <si>
    <t>6.Բյուջետային ծախսերի գործառնական դասակարգման</t>
  </si>
  <si>
    <t>9. Չափի միավորը ՝ հազար ՀՀ դրամ</t>
  </si>
  <si>
    <t>ԱԿՏԻՎ</t>
  </si>
  <si>
    <t>(եռամսյակ)</t>
  </si>
  <si>
    <t>Հիմնական միջոցներ (010-019)</t>
  </si>
  <si>
    <t>2. ՆՅՈՒԹԵՐ ԵՎ ՊԱՇԱՐՆԵՐ</t>
  </si>
  <si>
    <t>Արտադրական (ուսումնական)</t>
  </si>
  <si>
    <t>արհեստանոցների շինվածք (030)</t>
  </si>
  <si>
    <t xml:space="preserve">Օժանդակ գյուղատնտեսական </t>
  </si>
  <si>
    <t>արտադրանք (031)</t>
  </si>
  <si>
    <t>երկարատև օգտագործման նյութեր</t>
  </si>
  <si>
    <t xml:space="preserve">գիտական հետազոտությունների և </t>
  </si>
  <si>
    <t>լաբորատոր փորձարկումների համար (042)</t>
  </si>
  <si>
    <t>Հատուկ սարքավորում պայմանագրային</t>
  </si>
  <si>
    <t>գիտահետազոտական ածշխատանքների</t>
  </si>
  <si>
    <t>համար  (044)</t>
  </si>
  <si>
    <t xml:space="preserve">կենդանիներ, մատղաշ և գիրացման մեջ </t>
  </si>
  <si>
    <t>գտնվող կենդանիներ (050)</t>
  </si>
  <si>
    <t>նյութեր և սննդամթերք ( 060-069)</t>
  </si>
  <si>
    <t>3. ՍԱԿԱՎԱՐԺԵՔ ԵՎ ԱՐԱԳԱՄԱՇ</t>
  </si>
  <si>
    <t>ԱՌԱՐԿԱՆԵՐ</t>
  </si>
  <si>
    <t>սակավամաշ արագամաշ առարկաներ (070-071)</t>
  </si>
  <si>
    <t>4. ԾԱԽՔԵՐ ԱՐՏԱԴՐՈՒԹՅԱՆ ԵՎ ԱՅԼ</t>
  </si>
  <si>
    <t xml:space="preserve">ՆՊԱՏԱԿՆԵՐԻ </t>
  </si>
  <si>
    <t>Արտադրական (ուսումնական) արհեստանոցների</t>
  </si>
  <si>
    <t>ծախքեր (080)</t>
  </si>
  <si>
    <t>օժանդամ (ուսումնական) գյուղատնտեսական</t>
  </si>
  <si>
    <t>ծախքեր (081)</t>
  </si>
  <si>
    <t xml:space="preserve">Ծախքեր պայմանագրով  կատարվող </t>
  </si>
  <si>
    <t>գիտահետազոտական աշխատանքների վրա (082)</t>
  </si>
  <si>
    <t>Ծախքեր փորձագիտական հարմարանքների</t>
  </si>
  <si>
    <t>պատրաստման վրա  (083)</t>
  </si>
  <si>
    <t>Ծախքեր նյութերի մթերման և</t>
  </si>
  <si>
    <t xml:space="preserve"> վերամշակման վրա  (084)</t>
  </si>
  <si>
    <t>Բացված վարկեր հիմն. ծախսերի համար(090-091)</t>
  </si>
  <si>
    <t>Բացված վարկեր կապ.ներդրումների  համար(093)</t>
  </si>
  <si>
    <t>Բացված վարկեր ուրիշ բյուջեների հաշվին (096)</t>
  </si>
  <si>
    <t xml:space="preserve">Ընթացիկ հաշիվներ ինքնավար </t>
  </si>
  <si>
    <t>հանրապետությունների հանրապետական</t>
  </si>
  <si>
    <t>և համայնքների բյուջեների գծով (100,101)</t>
  </si>
  <si>
    <t xml:space="preserve">Պատվիրատուների միջոցները բանկի հատուկ </t>
  </si>
  <si>
    <t>հաշվում ՝ կապիտալ շինարարության գծով</t>
  </si>
  <si>
    <t xml:space="preserve">կապալառուի հետ հաշվարկներ </t>
  </si>
  <si>
    <t>կատարելու համար (109)</t>
  </si>
  <si>
    <t xml:space="preserve">Ընթացիկ հաշիվ ըստ հանձնարարությունների </t>
  </si>
  <si>
    <t>գումարի ( 110 )</t>
  </si>
  <si>
    <t>Ընթացիկ հաշիվ հատուկ միջոցների գծով (111)</t>
  </si>
  <si>
    <t xml:space="preserve">Ընթացիկ հաշիվ այլ արտաբյուջետային </t>
  </si>
  <si>
    <t>միջոցների գծով (112)</t>
  </si>
  <si>
    <t>Հաշվարկային հաշիվ (113)</t>
  </si>
  <si>
    <t>Ընթացիկ հաշիվ արտաբյուջետային ֆոնդերի</t>
  </si>
  <si>
    <t>գծով  (114)</t>
  </si>
  <si>
    <t>Դրամարկղ (120)</t>
  </si>
  <si>
    <t>Այլ դրամական միջոցներ (130-133)</t>
  </si>
  <si>
    <t>6. ՀԱՇՎԱՐԿՆԵՐ</t>
  </si>
  <si>
    <t>Հաշվարկներ բյուջետային թեմատիկայի գծով</t>
  </si>
  <si>
    <t xml:space="preserve">փորձարարական - կոնստրուկտորական մշակումների </t>
  </si>
  <si>
    <t>պատվերների մասնակի վճարման գծով (152)</t>
  </si>
  <si>
    <t>Հաշվարկներ պատվիրատուների հետ</t>
  </si>
  <si>
    <t>արտաբյուջետային միջոցների հաշվին կատարված</t>
  </si>
  <si>
    <t>աշխատանքների և ծառայությունների համար (153)</t>
  </si>
  <si>
    <t>Հաշվարկներ պատվիրատուների հետ վճարման</t>
  </si>
  <si>
    <t>ենթակա գիտահետազոտական աշխատանքների</t>
  </si>
  <si>
    <t>գծով  (154)</t>
  </si>
  <si>
    <t xml:space="preserve">Հաշվարկներ պատվիրատուների հետ </t>
  </si>
  <si>
    <t>գիտահետազոտական աշխատանքների համար</t>
  </si>
  <si>
    <t>ստացված կանխավճարների գծով (155)</t>
  </si>
  <si>
    <t>Հաշվարկներ գիտահետազոտական աշխատանքների</t>
  </si>
  <si>
    <t>կատարման համար ներգրավված</t>
  </si>
  <si>
    <t>համակատարողների հետ (156)</t>
  </si>
  <si>
    <t xml:space="preserve">Հաշվարկներ գնորդների և </t>
  </si>
  <si>
    <t>պատվիրատուների հետ (157)</t>
  </si>
  <si>
    <t>Հաշվարկներ առհաշիվ անձանց հետ (160)</t>
  </si>
  <si>
    <t>Հաշվարկներ պակասորդների գծով (170)</t>
  </si>
  <si>
    <t>Հաշվարկներ սոց. ապահովության գծով (171)</t>
  </si>
  <si>
    <t xml:space="preserve">Հաշվարկներ վճարումներ հատուկ </t>
  </si>
  <si>
    <t>տեսակների գծով   (172)</t>
  </si>
  <si>
    <t>Հաշվարկներ այլ դեբիտորների հետ (178)</t>
  </si>
  <si>
    <t xml:space="preserve">Հաշվարկներ պլանային վճարումների </t>
  </si>
  <si>
    <t>կարգով  (179)</t>
  </si>
  <si>
    <t>ՀՀ հաշվարկներ ապահովագրական վճարումների</t>
  </si>
  <si>
    <t>գծով թոշակային ֆոնդի հետ (198)</t>
  </si>
  <si>
    <t>7. ԾԱԽՍԵՐ</t>
  </si>
  <si>
    <t>Ծախսեր բյուջեի գծով հիմնարկի պահպանման</t>
  </si>
  <si>
    <t>և մյուս միջոցառումների վրա (200)</t>
  </si>
  <si>
    <t>Ծախսեր ուրիշ բյուջեների հաշվին (202)</t>
  </si>
  <si>
    <t>բաշխման ենթակա ծախսեր (210)</t>
  </si>
  <si>
    <t>Ծախսեր հատուկ միջոցների գծով (211)</t>
  </si>
  <si>
    <t>Ծախսեր այլ միջոցների գծով (213)</t>
  </si>
  <si>
    <t xml:space="preserve">Ծախսեր հիմնարկի պահպանման համար </t>
  </si>
  <si>
    <t>տնտեսավարման նոր կարգի պայմաններում (214)</t>
  </si>
  <si>
    <t>Ծախսեր արտաբյուջետային ֆոնդերի հաշվին(215)</t>
  </si>
  <si>
    <t>Ծախսեր արտաբյուջետային ֆոնդերի հաշվին</t>
  </si>
  <si>
    <t>կապիտալ ներդրումների համար (216)</t>
  </si>
  <si>
    <t xml:space="preserve">Ծախսեր արտադրական գուծունեության </t>
  </si>
  <si>
    <t>միջոցների հաշվին (217)</t>
  </si>
  <si>
    <t>8. ՎՆԱՍՆԵՐ</t>
  </si>
  <si>
    <t>վնասներ (410)</t>
  </si>
  <si>
    <t>9.ԿԱՊԻՏԱԼ ՇԻՆԱՐԱՐՈՒԹՅԱՆ ԾԱԽՍԵՐ</t>
  </si>
  <si>
    <t>տեղակայման ենթակա սարքավորումներ(040)</t>
  </si>
  <si>
    <t>շինարարական նյութեր կապիտալ</t>
  </si>
  <si>
    <t>շինարարության համար (041)</t>
  </si>
  <si>
    <t xml:space="preserve">հաշվարկներ մատակարարների և </t>
  </si>
  <si>
    <t>կապալառուների հետ  (150)</t>
  </si>
  <si>
    <t>Ծախսեր  բյուջեից կապիտալ</t>
  </si>
  <si>
    <t>շինարարության վրա (203)</t>
  </si>
  <si>
    <t>Ծախսեր հատուկ միջոցների գծով կապիտալ</t>
  </si>
  <si>
    <t xml:space="preserve">շինարարության և սարքավորման </t>
  </si>
  <si>
    <t>ձեռքբերման վրա (212)</t>
  </si>
  <si>
    <t>ՀԱՇՎԵԿՇԻՌ</t>
  </si>
  <si>
    <t>ՊԱՍԻՎ</t>
  </si>
  <si>
    <t>1.ՖԻՆԱՆՍԱՎՈՐՈՒՄ</t>
  </si>
  <si>
    <t>ֆինանս. ուրիշ բյուջեների հաշվին (232,142)</t>
  </si>
  <si>
    <t>Ծնողների միջոցներ մանկական հիմնարկների</t>
  </si>
  <si>
    <t>պահպանման համար (236)</t>
  </si>
  <si>
    <t>Այլ միջոցներ հիմնարկի պահպանման համար (238)</t>
  </si>
  <si>
    <t>Բանկի երկարատև վարկ (248)</t>
  </si>
  <si>
    <t xml:space="preserve">Միջոցներ ստացված բանկից դեկտեմբերի </t>
  </si>
  <si>
    <t xml:space="preserve">երկրորդ կեսի աշխատավարձի ժամկետից </t>
  </si>
  <si>
    <t>շուտ վճարելու համար (245)</t>
  </si>
  <si>
    <t>2.ՖՈՆԴԵՐ ԵՎ ՆՊԱՏԱԿԱՅԻՆ</t>
  </si>
  <si>
    <t>ՆՇԱՆԱԿՄԱՆ ՄԻՋՈՑՆԵՐ</t>
  </si>
  <si>
    <t>աշխատանքի վարձատրության միասնական</t>
  </si>
  <si>
    <t>ֆոնդ (241)</t>
  </si>
  <si>
    <t>նյութական խրախուսման ֆոնդ (240)</t>
  </si>
  <si>
    <t>Արտադրական և սոցիալական զարգացման</t>
  </si>
  <si>
    <t>ֆոնդ (246)</t>
  </si>
  <si>
    <t>նյութական և դրան հավասարեցված ծախսեր (249)</t>
  </si>
  <si>
    <t>Հիմնական միջոցների միասնական ֆոնդ (250)</t>
  </si>
  <si>
    <t>ֆինանսական միջոցների միասնական ֆոնդ(270)</t>
  </si>
  <si>
    <t xml:space="preserve">կենտրոնացված ֆոնդեր և ֆինանսական </t>
  </si>
  <si>
    <t>ռեզերվներ (271)</t>
  </si>
  <si>
    <t>Արտաբյուջետային ֆոնդեր (272)</t>
  </si>
  <si>
    <t>Հիմնական միջոցների մաշվածություն (020)</t>
  </si>
  <si>
    <t>սակավարժեք և արագամած առարկաների ֆոնդ(260)</t>
  </si>
  <si>
    <t xml:space="preserve">3. ՀԱՇՎԱՐԿՆԵՐ </t>
  </si>
  <si>
    <t>պատվերների մասնակի վաճառման գծով (152)</t>
  </si>
  <si>
    <t xml:space="preserve">արտաբյուջետային միջոցների գծով կատարված </t>
  </si>
  <si>
    <t xml:space="preserve">աշխատանքների  և մատուցված </t>
  </si>
  <si>
    <t>ծառայությունների համար (153)</t>
  </si>
  <si>
    <t>Հաշվարկների պատվիրատուների հետ վճարման</t>
  </si>
  <si>
    <t xml:space="preserve">հաշվարկների պատվիրատուների հետ </t>
  </si>
  <si>
    <t>գիտահետազոըական աշխատանքների համար</t>
  </si>
  <si>
    <t>Հաշվ. բուջե կատարվող վճարումների գծով(173)</t>
  </si>
  <si>
    <t>Հաշվարկներ դեպոզիտային գումարների գծով(174)</t>
  </si>
  <si>
    <t>Հաշվարկներ ըստ հանձնարարությունների ծախսերի</t>
  </si>
  <si>
    <t>համար ստացված միջոցների  գծով (176)</t>
  </si>
  <si>
    <t>Հաշվարկներ դեպոնենտների հետ (177)</t>
  </si>
  <si>
    <t>Հաշվարկներ այլ կրեդիտորների հետ (178)</t>
  </si>
  <si>
    <t>Հաշվարկներ բանվորների և ծառայողների հետ (180)</t>
  </si>
  <si>
    <t>Հաշվարկներ կրթաթոշակառուների հետ (181)</t>
  </si>
  <si>
    <t xml:space="preserve">հաշվարկներ բանվորների և ծառայողների հետ </t>
  </si>
  <si>
    <t>անկանխիկ փոխանցումների գծով(182-187)</t>
  </si>
  <si>
    <t xml:space="preserve">Այլ հաշվարկներ կատարված </t>
  </si>
  <si>
    <t>աշխատանքների գծով  (189)</t>
  </si>
  <si>
    <t>Հաշվարկներ ապահովագրական վճարումների</t>
  </si>
  <si>
    <t>ՀՀ թոշակային ֆոնդի հետ (198)</t>
  </si>
  <si>
    <t>4.ԱՐՏԱԴՐԱՆՔԻ ԻՐԱՑՈՒՄ ԵՎ ԵԿԱՄՈՒՏՆԵՐ</t>
  </si>
  <si>
    <t>արտադրական ( ուսումնական) արհեստանոցների</t>
  </si>
  <si>
    <t>արտադրանքի իրացում (280)</t>
  </si>
  <si>
    <t>Օժանդակ (ուսումնական) գյուղատնտեսական</t>
  </si>
  <si>
    <t>արտադրանքի իրացում (281)</t>
  </si>
  <si>
    <t>Պայմանագրերով կատարված գիտահետազոտական</t>
  </si>
  <si>
    <t>աշխատանքների իրացում (282)</t>
  </si>
  <si>
    <t>եկամուտներ հատուկ միջոցների գծով (400)</t>
  </si>
  <si>
    <t>եկամուտներ պրոֆեսիոնալ -տեխնիկական</t>
  </si>
  <si>
    <t>ուսումնարանների արտ.գործունեությունից (402)</t>
  </si>
  <si>
    <t>Շահույթ  ( 410)</t>
  </si>
  <si>
    <t>5. ԿԱՊԻՏԱԼ ՇԻՆԱՐԱՐՈՒԹՅԱՆ ՖԻՆԱՆՍԱՎՈՐՈՒՄ</t>
  </si>
  <si>
    <t>Հաշվարկներ մատակարարների և կապալառուների հետ (150)</t>
  </si>
  <si>
    <t>կապիտալ ներդրումների ֆինանսավորում (231,143)</t>
  </si>
  <si>
    <t>ԵՏՀԱՇՎԵԿՇՌԱՅԻՆ ՀԱՇԻՎՆԵՐ</t>
  </si>
  <si>
    <t>Անվճարունակ դեբիտորների դուրս գրված պարտք (5)</t>
  </si>
  <si>
    <t xml:space="preserve">փոխատվություններ տրված այգեգործական </t>
  </si>
  <si>
    <t>ընկերությունների ( կոոպերատիվների ) անդամ բանվորներին</t>
  </si>
  <si>
    <t>ու ծառայողներին  (13)</t>
  </si>
  <si>
    <t>տարադրամային մասհանումների ֆոնդ (14)</t>
  </si>
  <si>
    <t xml:space="preserve">Ընդհանուր գումար </t>
  </si>
  <si>
    <t>Ջերմուկի համայնքապետարան</t>
  </si>
  <si>
    <t>ք. Ջերմուկ, Մյասնիկյան 8</t>
  </si>
  <si>
    <t>Ջերմուկի համայնք</t>
  </si>
  <si>
    <t>Հավելված 1</t>
  </si>
  <si>
    <t>Ջերմուկ համայնքի ավագանու</t>
  </si>
  <si>
    <t>ՀԱՄԱՅՆՔԻ  ՂԵԿԱՎԱՐ                           Վ. ՀՈՎՀԱՆՆԻՍՅԱՆ</t>
  </si>
  <si>
    <t>ԱՇԽԱՏԱԿԱԶՄԻ ՖԻՆԱՆՍԱԿԱՆ ԲԱԺՆԻ ՊԵՏ                            Ա.ՂԱԶԱՐՅԱՆ</t>
  </si>
  <si>
    <t>հ/հ</t>
  </si>
  <si>
    <t>կազմակերպություններ</t>
  </si>
  <si>
    <t>համայնքապետարան</t>
  </si>
  <si>
    <t>ՔԿԱԳ</t>
  </si>
  <si>
    <t>ՍԾՏԲ</t>
  </si>
  <si>
    <t>ՄՊՄԴ</t>
  </si>
  <si>
    <t>Կենտրոնական</t>
  </si>
  <si>
    <t>գրադարան</t>
  </si>
  <si>
    <t>ճոպանուղի</t>
  </si>
  <si>
    <t>ՋԵԿ</t>
  </si>
  <si>
    <t>ՀՈԱԿ</t>
  </si>
  <si>
    <t>շախմատի</t>
  </si>
  <si>
    <t>դպրոց</t>
  </si>
  <si>
    <t>արվեստի հ. 1</t>
  </si>
  <si>
    <t>դպրոց ՀՈԱԿ</t>
  </si>
  <si>
    <t>արվեստի հ. 2</t>
  </si>
  <si>
    <t>,,Զատիկ,,</t>
  </si>
  <si>
    <t>ՆՈՒՀ ՀՈԱԿ</t>
  </si>
  <si>
    <t>Գնդեվազի</t>
  </si>
  <si>
    <t>մանկապարտեզ</t>
  </si>
  <si>
    <t>ՋՀԿՍԲ</t>
  </si>
  <si>
    <t>,,Հայաստանի ցանցեր,,ՓԲԸ</t>
  </si>
  <si>
    <t>,,ՎԵՈՆ  Արմենիա,,ՓԲԸ</t>
  </si>
  <si>
    <t>,,ՎԵՈԼԻԱ ՋՈՒՐ,,ՓԲԸ</t>
  </si>
  <si>
    <t>,,ԳԱԶՊՐՈՄ ԱՐՄԵՆԻԱ,,ՓԲԸ</t>
  </si>
  <si>
    <t>ԱՎՈՒՄ</t>
  </si>
  <si>
    <t>եկամտային հարկ</t>
  </si>
  <si>
    <t>սոցիալական վճարներ</t>
  </si>
  <si>
    <t>դրոշմանիշային վճար</t>
  </si>
  <si>
    <t>ԸՆԴԱՄԵՆԸ</t>
  </si>
  <si>
    <t>հիմնական միջոցների մաշվածություն</t>
  </si>
  <si>
    <t>Արագամաշ առարկաներ</t>
  </si>
  <si>
    <t>Արագամաշ առարկաների մաշվածություն</t>
  </si>
  <si>
    <t>հիմնական միջոցների հաշվեկշռային արժեք</t>
  </si>
  <si>
    <t>հիմնական միջոցների մնացորդային արժեք</t>
  </si>
  <si>
    <t>ԸՆԴՀԱՆՈՒՐԸ</t>
  </si>
  <si>
    <t>ՀԱՄԱՅՆՔԱՊԵՏԱՐԱՆԻ ԱՇԽԱՏԱԿԱԶՄԻ ՖԻՆԱՆՍԱԿԱՆ ԲԱԺՆԻ ՊԵՏ                                     Ա.ՂԱԶԱՐՅԱՆ</t>
  </si>
  <si>
    <t>Համանքի բյուջեի պարտավ. տեղ. վճար</t>
  </si>
  <si>
    <t>գործուղման ծախսեր՝ առհաշիվին</t>
  </si>
  <si>
    <t>,,ԷՅ-Ի-Ջի-ՍԵՐՎԻՍ,,ՍՊԸ</t>
  </si>
  <si>
    <t>,,Ախտահանման -դեռատիզացիա,,ՓԲԸ</t>
  </si>
  <si>
    <t>նյութական արժեքներ</t>
  </si>
  <si>
    <t xml:space="preserve">ԱԱՀ </t>
  </si>
  <si>
    <t>,,ՀԻԲՐԻԴ ՍՈԼՅՈՒՆՇ,,ՍՊԸ</t>
  </si>
  <si>
    <t>Ա/Ձ Արթուր Մկրտչյան</t>
  </si>
  <si>
    <t>..ՏՈՉ ՄԱՍՏԵՐՙՙ ՍՊԸ</t>
  </si>
  <si>
    <t>,,Ջի-ԷՆ-Սի-ԱԼՖԱ,,ՓԲԸ</t>
  </si>
  <si>
    <t>,,Ղ-ՏԵԼԵԿՈՄՙ,,ՍՊԸ</t>
  </si>
  <si>
    <t>,,ԱՐՊԱՆԻՎ,,ՍՊԸ</t>
  </si>
  <si>
    <t>Ա/Ձ Արտուրիկ Վարդանյան</t>
  </si>
  <si>
    <t>,,ԳՐԱՆԴ ՔԵՆԴԻ,,ՍՊԸ</t>
  </si>
  <si>
    <t>,,ԱՐՍՔԱՐ,,ՍՊԸ</t>
  </si>
  <si>
    <t>,,ՖԼԵՇ,,ՍՊԸ</t>
  </si>
  <si>
    <t>վարձակալություն առհաշիվին</t>
  </si>
  <si>
    <t>ներքին դրամարկղ, հաշվարկային հաշիվ</t>
  </si>
  <si>
    <t>,,ՍՕՍ սիստեմս,,ՍՊԸ</t>
  </si>
  <si>
    <t>հանրային սննդի նյութեր</t>
  </si>
  <si>
    <t>Ջերմուկ</t>
  </si>
  <si>
    <t>Գնդեվազ</t>
  </si>
  <si>
    <t>ՀԵրհեր</t>
  </si>
  <si>
    <t>Կարմրաշեն</t>
  </si>
  <si>
    <t>ՀՀ Կառավարության</t>
  </si>
  <si>
    <t>հ. 51 որոշում</t>
  </si>
  <si>
    <t>Ջերմուկի համայնքի ավագանու</t>
  </si>
  <si>
    <t xml:space="preserve">                                                                     ՀԱՄԱՅՆՔԻ ՂԵԿԱՎԱՐ                                    Վ.ՀՈՎՀԱՆՆԻՍՅԱՆ</t>
  </si>
  <si>
    <t>Հավելված 2</t>
  </si>
  <si>
    <t>Ա/Ձ Կարեն Հայրապետյան</t>
  </si>
  <si>
    <t>Ջերմուկ համայնքի առ  01.01.2019 թվականի դրությամբ դեբիտորական և կրեդիտորական պարտավորությունները</t>
  </si>
  <si>
    <t>ՀՄ վերագհանատված արժեք</t>
  </si>
  <si>
    <t>Վերագնահատված Արագամաշ առարկաներ</t>
  </si>
  <si>
    <t>Կեչուտ</t>
  </si>
  <si>
    <t>ՋԵՍՄ</t>
  </si>
  <si>
    <t>,,ՄԱՍՏԵՐ ՍԹԱՅԼ,, ՍՊԸ</t>
  </si>
  <si>
    <t>դեբիտորական պարտավորություններ</t>
  </si>
  <si>
    <t xml:space="preserve">ավելացնել քաղիրավականները, և լուծարված հիմնարկները </t>
  </si>
  <si>
    <t xml:space="preserve">քաղաք.իրավական </t>
  </si>
  <si>
    <t>պայմանագրեր</t>
  </si>
  <si>
    <t>,,Ջիփիես թրեյնինգ,,ՍՊԸ</t>
  </si>
  <si>
    <t>,,Ջերմուկի Ստեփանյաններՙ,ՍՊԸ</t>
  </si>
  <si>
    <t>,,Մուլտի մոտորս,,ՍՊԸ</t>
  </si>
  <si>
    <t>տեսակների գծով   (172),աշխատավարձ</t>
  </si>
  <si>
    <t>01.01.2018 թ. 31.12.2018թ. Ժամանակահատվածի համար</t>
  </si>
  <si>
    <t xml:space="preserve">  </t>
  </si>
  <si>
    <t>մարտի -ի N     Ա որոշման</t>
  </si>
  <si>
    <t>մարտի  -ի N-     Ա որոշման</t>
  </si>
  <si>
    <t>,,Հայփոստ,,ՍՊԸ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</si>
</sst>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E+00"/>
    <numFmt numFmtId="174" formatCode="_-* #,##0.0_р_._-;\-* #,##0.0_р_._-;_-* &quot;-&quot;??_р_._-;_-@_-"/>
    <numFmt numFmtId="175" formatCode="0.000"/>
    <numFmt numFmtId="176" formatCode="0.0000"/>
    <numFmt numFmtId="177" formatCode="0.00000"/>
    <numFmt numFmtId="178" formatCode="0.000000"/>
    <numFmt numFmtId="179" formatCode="#,##0.000"/>
    <numFmt numFmtId="180" formatCode="#,##0.00&quot;р.&quot;"/>
    <numFmt numFmtId="181" formatCode="#,##0.0&quot;р.&quot;"/>
    <numFmt numFmtId="182" formatCode="#,##0&quot;р.&quot;"/>
    <numFmt numFmtId="183" formatCode="#,##0.0"/>
    <numFmt numFmtId="184" formatCode="_-* #,##0.0_р_._-;\-* #,##0.0_р_._-;_-* &quot;-&quot;?_р_._-;_-@_-"/>
    <numFmt numFmtId="185" formatCode="#,##0.0000"/>
    <numFmt numFmtId="186" formatCode="#,##0.00000"/>
    <numFmt numFmtId="187" formatCode="0.0000000"/>
    <numFmt numFmtId="188" formatCode="0.00000000"/>
    <numFmt numFmtId="189" formatCode="0.000000000"/>
    <numFmt numFmtId="190" formatCode="&quot;$&quot;#,##0"/>
    <numFmt numFmtId="191" formatCode="[$-409]dddd\,\ mmmm\ dd\,\ yyyy"/>
    <numFmt numFmtId="192" formatCode="00000"/>
    <numFmt numFmtId="193" formatCode="_-* #,##0_р_._-;\-* #,##0_р_._-;_-* &quot;-&quot;??_р_._-;_-@_-"/>
  </numFmts>
  <fonts count="43">
    <font>
      <sz val="10"/>
      <name val="Arial Armenian"/>
      <family val="0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b/>
      <sz val="9"/>
      <name val="Arial Armenian"/>
      <family val="2"/>
    </font>
    <font>
      <sz val="8"/>
      <name val="Arial Armenian"/>
      <family val="0"/>
    </font>
    <font>
      <b/>
      <sz val="10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b/>
      <sz val="16"/>
      <name val="Arial Armenian"/>
      <family val="2"/>
    </font>
    <font>
      <b/>
      <sz val="8"/>
      <name val="Arial Armenian"/>
      <family val="2"/>
    </font>
    <font>
      <sz val="10"/>
      <color indexed="8"/>
      <name val="Arial Armenian"/>
      <family val="0"/>
    </font>
    <font>
      <b/>
      <sz val="12"/>
      <color indexed="8"/>
      <name val="Arial Armenian"/>
      <family val="0"/>
    </font>
    <font>
      <b/>
      <sz val="20"/>
      <name val="Arial Armenian"/>
      <family val="2"/>
    </font>
    <font>
      <sz val="10"/>
      <color indexed="12"/>
      <name val="Arial Armenian"/>
      <family val="0"/>
    </font>
    <font>
      <sz val="10"/>
      <color indexed="10"/>
      <name val="Arial Armenian"/>
      <family val="0"/>
    </font>
    <font>
      <i/>
      <sz val="12"/>
      <name val="Arial Armenian"/>
      <family val="2"/>
    </font>
    <font>
      <b/>
      <sz val="10"/>
      <color indexed="8"/>
      <name val="Arial Armenian"/>
      <family val="2"/>
    </font>
    <font>
      <b/>
      <i/>
      <sz val="18"/>
      <name val="Arial Armenian"/>
      <family val="2"/>
    </font>
    <font>
      <sz val="12"/>
      <color indexed="12"/>
      <name val="Arial Armenian"/>
      <family val="0"/>
    </font>
    <font>
      <i/>
      <sz val="12"/>
      <color indexed="12"/>
      <name val="Arial Armenian"/>
      <family val="0"/>
    </font>
    <font>
      <sz val="12"/>
      <color indexed="10"/>
      <name val="Arial Armenian"/>
      <family val="0"/>
    </font>
    <font>
      <i/>
      <sz val="12"/>
      <color indexed="10"/>
      <name val="Arial Armenian"/>
      <family val="0"/>
    </font>
    <font>
      <sz val="12"/>
      <color indexed="8"/>
      <name val="Arial Armenian"/>
      <family val="0"/>
    </font>
    <font>
      <i/>
      <sz val="12"/>
      <color indexed="8"/>
      <name val="Arial Armenian"/>
      <family val="0"/>
    </font>
    <font>
      <b/>
      <i/>
      <sz val="12"/>
      <name val="Arial Armenian"/>
      <family val="0"/>
    </font>
    <font>
      <sz val="12"/>
      <name val="Arial Armeni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24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20" borderId="10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6" fillId="25" borderId="10" xfId="0" applyFont="1" applyFill="1" applyBorder="1" applyAlignment="1">
      <alignment horizontal="center"/>
    </xf>
    <xf numFmtId="0" fontId="6" fillId="25" borderId="13" xfId="0" applyFont="1" applyFill="1" applyBorder="1" applyAlignment="1">
      <alignment/>
    </xf>
    <xf numFmtId="0" fontId="6" fillId="25" borderId="14" xfId="0" applyFont="1" applyFill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" fillId="25" borderId="17" xfId="0" applyFont="1" applyFill="1" applyBorder="1" applyAlignment="1">
      <alignment horizontal="center"/>
    </xf>
    <xf numFmtId="0" fontId="5" fillId="20" borderId="0" xfId="0" applyFont="1" applyFill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24" borderId="1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9" fillId="24" borderId="11" xfId="0" applyFont="1" applyFill="1" applyBorder="1" applyAlignment="1">
      <alignment/>
    </xf>
    <xf numFmtId="0" fontId="5" fillId="24" borderId="19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" fontId="20" fillId="25" borderId="18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43" fontId="20" fillId="24" borderId="18" xfId="0" applyNumberFormat="1" applyFont="1" applyFill="1" applyBorder="1" applyAlignment="1">
      <alignment horizontal="center"/>
    </xf>
    <xf numFmtId="4" fontId="20" fillId="24" borderId="18" xfId="0" applyNumberFormat="1" applyFont="1" applyFill="1" applyBorder="1" applyAlignment="1">
      <alignment horizontal="center"/>
    </xf>
    <xf numFmtId="4" fontId="20" fillId="24" borderId="18" xfId="0" applyNumberFormat="1" applyFont="1" applyFill="1" applyBorder="1" applyAlignment="1">
      <alignment horizontal="center"/>
    </xf>
    <xf numFmtId="0" fontId="20" fillId="24" borderId="18" xfId="0" applyFont="1" applyFill="1" applyBorder="1" applyAlignment="1">
      <alignment horizontal="center"/>
    </xf>
    <xf numFmtId="0" fontId="6" fillId="25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6" fillId="25" borderId="16" xfId="0" applyFont="1" applyFill="1" applyBorder="1" applyAlignment="1">
      <alignment horizontal="center"/>
    </xf>
    <xf numFmtId="0" fontId="6" fillId="25" borderId="17" xfId="0" applyFont="1" applyFill="1" applyBorder="1" applyAlignment="1">
      <alignment horizontal="center"/>
    </xf>
    <xf numFmtId="0" fontId="6" fillId="25" borderId="13" xfId="0" applyFont="1" applyFill="1" applyBorder="1" applyAlignment="1">
      <alignment/>
    </xf>
    <xf numFmtId="0" fontId="6" fillId="25" borderId="14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5" borderId="22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left"/>
    </xf>
    <xf numFmtId="0" fontId="6" fillId="25" borderId="22" xfId="0" applyFont="1" applyFill="1" applyBorder="1" applyAlignment="1">
      <alignment horizontal="left"/>
    </xf>
    <xf numFmtId="0" fontId="24" fillId="20" borderId="23" xfId="0" applyFont="1" applyFill="1" applyBorder="1" applyAlignment="1">
      <alignment horizontal="left"/>
    </xf>
    <xf numFmtId="0" fontId="24" fillId="20" borderId="24" xfId="0" applyFont="1" applyFill="1" applyBorder="1" applyAlignment="1">
      <alignment horizontal="left"/>
    </xf>
    <xf numFmtId="0" fontId="24" fillId="20" borderId="21" xfId="0" applyFont="1" applyFill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0" borderId="11" xfId="0" applyFont="1" applyFill="1" applyBorder="1" applyAlignment="1">
      <alignment horizontal="center"/>
    </xf>
    <xf numFmtId="0" fontId="5" fillId="20" borderId="20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1" fillId="24" borderId="23" xfId="0" applyFont="1" applyFill="1" applyBorder="1" applyAlignment="1">
      <alignment horizontal="center"/>
    </xf>
    <xf numFmtId="0" fontId="11" fillId="24" borderId="24" xfId="0" applyFont="1" applyFill="1" applyBorder="1" applyAlignment="1">
      <alignment horizontal="center"/>
    </xf>
    <xf numFmtId="0" fontId="11" fillId="24" borderId="2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5" fillId="20" borderId="25" xfId="0" applyFont="1" applyFill="1" applyBorder="1" applyAlignment="1">
      <alignment horizontal="center"/>
    </xf>
    <xf numFmtId="0" fontId="5" fillId="20" borderId="26" xfId="0" applyFont="1" applyFill="1" applyBorder="1" applyAlignment="1">
      <alignment horizontal="center"/>
    </xf>
    <xf numFmtId="0" fontId="5" fillId="20" borderId="27" xfId="0" applyFont="1" applyFill="1" applyBorder="1" applyAlignment="1">
      <alignment horizontal="center"/>
    </xf>
    <xf numFmtId="0" fontId="5" fillId="20" borderId="28" xfId="0" applyFont="1" applyFill="1" applyBorder="1" applyAlignment="1">
      <alignment horizontal="center"/>
    </xf>
    <xf numFmtId="0" fontId="5" fillId="20" borderId="0" xfId="0" applyFont="1" applyFill="1" applyBorder="1" applyAlignment="1">
      <alignment horizontal="center"/>
    </xf>
    <xf numFmtId="0" fontId="5" fillId="20" borderId="29" xfId="0" applyFont="1" applyFill="1" applyBorder="1" applyAlignment="1">
      <alignment horizontal="center"/>
    </xf>
    <xf numFmtId="0" fontId="5" fillId="20" borderId="12" xfId="0" applyFont="1" applyFill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24" borderId="13" xfId="0" applyFont="1" applyFill="1" applyBorder="1" applyAlignment="1">
      <alignment/>
    </xf>
    <xf numFmtId="0" fontId="6" fillId="24" borderId="14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20" borderId="15" xfId="0" applyFont="1" applyFill="1" applyBorder="1" applyAlignment="1">
      <alignment horizontal="center"/>
    </xf>
    <xf numFmtId="0" fontId="5" fillId="20" borderId="16" xfId="0" applyFont="1" applyFill="1" applyBorder="1" applyAlignment="1">
      <alignment horizontal="center"/>
    </xf>
    <xf numFmtId="0" fontId="5" fillId="20" borderId="17" xfId="0" applyFont="1" applyFill="1" applyBorder="1" applyAlignment="1">
      <alignment horizontal="center"/>
    </xf>
    <xf numFmtId="0" fontId="5" fillId="20" borderId="13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0" fillId="0" borderId="37" xfId="0" applyFont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20" borderId="38" xfId="0" applyFont="1" applyFill="1" applyBorder="1" applyAlignment="1">
      <alignment horizontal="center"/>
    </xf>
    <xf numFmtId="0" fontId="5" fillId="20" borderId="39" xfId="0" applyFont="1" applyFill="1" applyBorder="1" applyAlignment="1">
      <alignment horizontal="center"/>
    </xf>
    <xf numFmtId="0" fontId="5" fillId="20" borderId="40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33" xfId="0" applyFont="1" applyBorder="1" applyAlignment="1" quotePrefix="1">
      <alignment horizontal="center"/>
    </xf>
    <xf numFmtId="0" fontId="0" fillId="0" borderId="35" xfId="0" applyFont="1" applyBorder="1" applyAlignment="1" quotePrefix="1">
      <alignment horizontal="center"/>
    </xf>
    <xf numFmtId="0" fontId="0" fillId="0" borderId="34" xfId="0" applyFont="1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0" borderId="25" xfId="0" applyFont="1" applyFill="1" applyBorder="1" applyAlignment="1">
      <alignment horizontal="center"/>
    </xf>
    <xf numFmtId="0" fontId="3" fillId="20" borderId="27" xfId="0" applyFont="1" applyFill="1" applyBorder="1" applyAlignment="1">
      <alignment horizontal="center"/>
    </xf>
    <xf numFmtId="0" fontId="3" fillId="20" borderId="38" xfId="0" applyFont="1" applyFill="1" applyBorder="1" applyAlignment="1">
      <alignment horizontal="center"/>
    </xf>
    <xf numFmtId="0" fontId="3" fillId="20" borderId="4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18" fillId="25" borderId="21" xfId="0" applyFont="1" applyFill="1" applyBorder="1" applyAlignment="1">
      <alignment horizontal="center"/>
    </xf>
    <xf numFmtId="0" fontId="20" fillId="25" borderId="21" xfId="0" applyFont="1" applyFill="1" applyBorder="1" applyAlignment="1">
      <alignment horizontal="center"/>
    </xf>
    <xf numFmtId="0" fontId="22" fillId="25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dan%20Hovhannisyan\Downloads\&#1344;&#1329;&#1348;&#1329;&#1349;&#1364;%202018\JERMUK%20%20-2017\&#1412;&#1377;&#1394;&#1377;&#1412;&#1377;&#1402;&#1381;&#1407;&#1377;&#1408;&#1377;&#1398;\inventar%20HM-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alans%202018\&#1344;&#1329;&#1351;&#1358;&#1329;&#1354;&#1329;&#1344;-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komunal%20guyq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dan%20Hovhannisyan\Downloads\&#1344;&#1348;%20&#1384;&#1405;&#1407;%20&#1391;&#1377;&#1382;&#1396;&#1377;&#1391;&#1381;&#1408;&#1402;&#1400;&#1410;&#1385;&#1397;&#1400;&#1410;&#1398;&#1398;&#1381;&#1408;&#1387;%20&#1406;&#1381;&#1408;&#1377;&#1379;&#1398;&#1377;&#1392;&#1377;&#1407;&#1400;&#1410;&#1396;&#1387;&#1409;%20&#1392;&#1381;&#1407;&#14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dan%20Hovhannisyan\Downloads\&#1344;&#1329;&#1348;&#1329;&#1349;&#1364;%202018\JERMUK%20%20-2017\&#1412;&#1377;&#1394;&#1377;&#1412;&#1377;&#1402;&#1381;&#1407;&#1377;&#1408;&#1377;&#1398;\inventar%202015-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nkapartez-2017\hashvetvutyunner-2017\inventar-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dan%20Hovhannisyan\Downloads\&#1344;&#1329;&#1348;&#1329;&#1349;&#1364;%202018\&#1344;&#1381;&#1408;&#1392;&#1381;&#1408;\Herher%20guyq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dan%20Hovhannisyan\Downloads\&#1344;&#1329;&#1348;&#1329;&#1349;&#1364;%202018\&#1343;&#1377;&#1408;&#1396;&#1408;&#1377;&#1399;&#1381;&#1398;\karmrashen%20guyq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dan%20Hovhannisyan\Downloads\&#1344;&#1329;&#1348;&#1329;&#1349;&#1364;%202018\&#1391;&#1381;&#1401;&#1400;&#1410;&#1407;\Kechut%20guyq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dan%20Hovhannisyan\Downloads\&#1344;&#1329;&#1348;&#1329;&#1349;&#1364;%202018\&#1395;&#1400;&#1402;&#1377;&#1398;&#1400;&#1410;&#1394;&#1387;\hashvapa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dan%20Hovhannisyan\Downloads\&#1344;&#1329;&#1348;&#1329;&#1349;&#1364;%202018\&#1412;&#1377;&#1394;&#1377;&#1412;&#1377;&#1402;&#1381;&#1407;&#1377;&#1408;&#1377;&#1398;\qaxaq%20-2018\hashvapah-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ardan%20Hovhannisyan\Downloads\&#1329;&#1332;1%20&#1344;&#1348;%20&#1415;%20&#1329;&#1329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bitor-kreditor 2014"/>
      <sheetName val="debitor-kreditor 2013"/>
      <sheetName val="դեբիտ-կրեդ."/>
      <sheetName val="AA 2015"/>
      <sheetName val="inventar 2017"/>
      <sheetName val="inventar 2015"/>
    </sheetNames>
    <sheetDataSet>
      <sheetData sheetId="3">
        <row r="106">
          <cell r="J106">
            <v>2904475</v>
          </cell>
        </row>
        <row r="120">
          <cell r="J120">
            <v>148900</v>
          </cell>
        </row>
      </sheetData>
      <sheetData sheetId="4">
        <row r="255">
          <cell r="I255">
            <v>464247540.8</v>
          </cell>
          <cell r="K255">
            <v>298152566.35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շրջանառություն"/>
      <sheetName val="սննդի պլանային թվերը"/>
      <sheetName val="հունվարփետրվար  սննդի հֆ և վճար"/>
      <sheetName val="ծառայություններ"/>
      <sheetName val="սնունդ"/>
      <sheetName val="ֆինանսավորում"/>
      <sheetName val="տնտեսական"/>
    </sheetNames>
    <sheetDataSet>
      <sheetData sheetId="0">
        <row r="5">
          <cell r="N5">
            <v>304473900</v>
          </cell>
        </row>
        <row r="15">
          <cell r="O15">
            <v>15520400</v>
          </cell>
        </row>
        <row r="266">
          <cell r="O266">
            <v>5024165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5">
          <cell r="N155">
            <v>7057010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մեքենա-մեխանիզմ"/>
      <sheetName val="կոմունալ ՀՄ,ԱԱ"/>
      <sheetName val="Արվեստ հ. 2"/>
      <sheetName val="Արվեստ հ. 1"/>
      <sheetName val="ճոպանուղի"/>
      <sheetName val="Կարմրաշեն"/>
      <sheetName val="Հերհեր"/>
      <sheetName val="Գնդեվազ "/>
      <sheetName val="Երիտ"/>
      <sheetName val="շախմատ"/>
      <sheetName val="ՄՊՄԴ"/>
      <sheetName val="Գրադարան"/>
      <sheetName val="ՍԾՏԲ"/>
      <sheetName val="ՔԿԱԳ"/>
      <sheetName val="ԶԱՏԻԿ"/>
      <sheetName val="Գնդեվազ-պարտեզ"/>
      <sheetName val="ԿԱՌ Հ. 51"/>
      <sheetName val="Ջերմուկ-համայնքապետարան"/>
    </sheetNames>
    <sheetDataSet>
      <sheetData sheetId="16">
        <row r="26">
          <cell r="N26">
            <v>567783858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ventar 2017"/>
      <sheetName val="inventar qaxaq 2015"/>
      <sheetName val="debitor-kreditor qaxaq 2015"/>
    </sheetNames>
    <sheetDataSet>
      <sheetData sheetId="1">
        <row r="114">
          <cell r="J114">
            <v>19603141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</sheetNames>
    <sheetDataSet>
      <sheetData sheetId="0">
        <row r="770">
          <cell r="F770">
            <v>190708266.8625</v>
          </cell>
          <cell r="J770">
            <v>17356051.905625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9">
          <cell r="Q39">
            <v>383610000</v>
          </cell>
        </row>
        <row r="43">
          <cell r="N43">
            <v>147500</v>
          </cell>
        </row>
        <row r="50">
          <cell r="Q50">
            <v>26875700.000000004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3">
          <cell r="N23">
            <v>1450000</v>
          </cell>
          <cell r="P23">
            <v>166250</v>
          </cell>
        </row>
        <row r="40">
          <cell r="N40">
            <v>70500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2">
          <cell r="N32">
            <v>101477976</v>
          </cell>
          <cell r="P32">
            <v>6071408.32</v>
          </cell>
        </row>
        <row r="38">
          <cell r="N38">
            <v>500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5"/>
      <sheetName val="Sheet14"/>
      <sheetName val="Sheet13"/>
      <sheetName val="Sheet12"/>
      <sheetName val="Sheet9"/>
      <sheetName val="Sheet8"/>
      <sheetName val="Sheet7"/>
      <sheetName val="Sheet6"/>
    </sheetNames>
    <sheetDataSet>
      <sheetData sheetId="1">
        <row r="5">
          <cell r="N5">
            <v>929790595</v>
          </cell>
        </row>
        <row r="15">
          <cell r="O15">
            <v>89955550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5"/>
      <sheetName val="Sheet14"/>
      <sheetName val="Sheet3"/>
      <sheetName val="Sheet1"/>
      <sheetName val="Sheet2"/>
    </sheetNames>
    <sheetDataSet>
      <sheetData sheetId="1">
        <row r="5">
          <cell r="N5">
            <v>417706700</v>
          </cell>
        </row>
        <row r="15">
          <cell r="O15">
            <v>24683060</v>
          </cell>
        </row>
        <row r="265">
          <cell r="N265">
            <v>3420460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7">
          <cell r="N27">
            <v>108942858</v>
          </cell>
          <cell r="P27">
            <v>5839742.9</v>
          </cell>
        </row>
        <row r="71">
          <cell r="N71">
            <v>1827220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view="pageBreakPreview" zoomScaleSheetLayoutView="100" zoomScalePageLayoutView="0" workbookViewId="0" topLeftCell="R25">
      <selection activeCell="S33" sqref="S33"/>
    </sheetView>
  </sheetViews>
  <sheetFormatPr defaultColWidth="9.00390625" defaultRowHeight="12.75"/>
  <cols>
    <col min="1" max="1" width="4.00390625" style="0" customWidth="1"/>
    <col min="4" max="4" width="23.50390625" style="0" customWidth="1"/>
    <col min="5" max="5" width="19.50390625" style="0" customWidth="1"/>
    <col min="6" max="6" width="17.75390625" style="0" customWidth="1"/>
    <col min="7" max="8" width="17.50390625" style="0" customWidth="1"/>
    <col min="9" max="9" width="17.625" style="0" customWidth="1"/>
    <col min="10" max="10" width="17.50390625" style="0" customWidth="1"/>
    <col min="11" max="11" width="13.625" style="0" customWidth="1"/>
    <col min="12" max="12" width="14.375" style="0" customWidth="1"/>
    <col min="13" max="13" width="14.875" style="0" customWidth="1"/>
    <col min="14" max="14" width="16.375" style="0" customWidth="1"/>
    <col min="15" max="15" width="16.75390625" style="0" customWidth="1"/>
    <col min="16" max="16" width="14.875" style="0" customWidth="1"/>
    <col min="17" max="17" width="13.125" style="0" customWidth="1"/>
    <col min="18" max="18" width="12.625" style="0" customWidth="1"/>
    <col min="19" max="19" width="16.625" style="0" customWidth="1"/>
    <col min="20" max="20" width="17.875" style="0" customWidth="1"/>
    <col min="21" max="21" width="17.125" style="0" customWidth="1"/>
    <col min="22" max="22" width="16.50390625" style="0" customWidth="1"/>
    <col min="23" max="23" width="14.00390625" style="0" customWidth="1"/>
    <col min="24" max="24" width="17.125" style="0" customWidth="1"/>
    <col min="25" max="25" width="22.375" style="0" customWidth="1"/>
    <col min="27" max="27" width="10.125" style="0" bestFit="1" customWidth="1"/>
    <col min="28" max="28" width="11.375" style="0" customWidth="1"/>
    <col min="29" max="29" width="9.00390625" style="0" bestFit="1" customWidth="1"/>
    <col min="32" max="32" width="11.875" style="0" customWidth="1"/>
  </cols>
  <sheetData>
    <row r="1" spans="1:25" ht="33" customHeight="1">
      <c r="A1" s="95" t="s">
        <v>282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 t="s">
        <v>280</v>
      </c>
      <c r="X1" s="96"/>
      <c r="Y1" s="96"/>
    </row>
    <row r="2" spans="1:25" ht="29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 t="s">
        <v>278</v>
      </c>
      <c r="X2" s="96"/>
      <c r="Y2" s="96"/>
    </row>
    <row r="3" spans="1:25" ht="2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96" t="s">
        <v>299</v>
      </c>
      <c r="X3" s="96"/>
      <c r="Y3" s="96"/>
    </row>
    <row r="4" ht="31.5" customHeight="1" thickBot="1">
      <c r="D4" t="s">
        <v>289</v>
      </c>
    </row>
    <row r="5" spans="1:25" s="31" customFormat="1" ht="12.75">
      <c r="A5" s="87" t="s">
        <v>215</v>
      </c>
      <c r="B5" s="97" t="s">
        <v>216</v>
      </c>
      <c r="C5" s="98"/>
      <c r="D5" s="99"/>
      <c r="E5" s="40" t="s">
        <v>217</v>
      </c>
      <c r="F5" s="42" t="s">
        <v>217</v>
      </c>
      <c r="G5" s="42" t="s">
        <v>217</v>
      </c>
      <c r="H5" s="42" t="s">
        <v>217</v>
      </c>
      <c r="I5" s="42" t="s">
        <v>217</v>
      </c>
      <c r="J5" s="42" t="s">
        <v>290</v>
      </c>
      <c r="K5" s="85" t="s">
        <v>218</v>
      </c>
      <c r="L5" s="85" t="s">
        <v>219</v>
      </c>
      <c r="M5" s="85" t="s">
        <v>220</v>
      </c>
      <c r="N5" s="38" t="s">
        <v>221</v>
      </c>
      <c r="O5" s="85" t="s">
        <v>223</v>
      </c>
      <c r="P5" s="38" t="s">
        <v>224</v>
      </c>
      <c r="Q5" s="38" t="s">
        <v>226</v>
      </c>
      <c r="R5" s="38" t="s">
        <v>286</v>
      </c>
      <c r="S5" s="38" t="s">
        <v>228</v>
      </c>
      <c r="T5" s="38" t="s">
        <v>230</v>
      </c>
      <c r="U5" s="38" t="s">
        <v>231</v>
      </c>
      <c r="V5" s="38" t="s">
        <v>233</v>
      </c>
      <c r="W5" s="38" t="s">
        <v>235</v>
      </c>
      <c r="X5" s="46" t="s">
        <v>276</v>
      </c>
      <c r="Y5" s="87" t="s">
        <v>250</v>
      </c>
    </row>
    <row r="6" spans="1:25" s="31" customFormat="1" ht="13.5" thickBot="1">
      <c r="A6" s="88"/>
      <c r="B6" s="100"/>
      <c r="C6" s="101"/>
      <c r="D6" s="102"/>
      <c r="E6" s="41" t="s">
        <v>272</v>
      </c>
      <c r="F6" s="43" t="s">
        <v>273</v>
      </c>
      <c r="G6" s="43" t="s">
        <v>274</v>
      </c>
      <c r="H6" s="43" t="s">
        <v>275</v>
      </c>
      <c r="I6" s="43" t="s">
        <v>285</v>
      </c>
      <c r="J6" s="43" t="s">
        <v>291</v>
      </c>
      <c r="K6" s="86"/>
      <c r="L6" s="86"/>
      <c r="M6" s="86"/>
      <c r="N6" s="39" t="s">
        <v>222</v>
      </c>
      <c r="O6" s="86"/>
      <c r="P6" s="39" t="s">
        <v>225</v>
      </c>
      <c r="Q6" s="39" t="s">
        <v>227</v>
      </c>
      <c r="R6" s="39" t="s">
        <v>225</v>
      </c>
      <c r="S6" s="39" t="s">
        <v>229</v>
      </c>
      <c r="T6" s="39" t="s">
        <v>229</v>
      </c>
      <c r="U6" s="39" t="s">
        <v>232</v>
      </c>
      <c r="V6" s="39" t="s">
        <v>234</v>
      </c>
      <c r="W6" s="39" t="s">
        <v>225</v>
      </c>
      <c r="X6" s="47" t="s">
        <v>277</v>
      </c>
      <c r="Y6" s="103"/>
    </row>
    <row r="7" spans="1:25" s="36" customFormat="1" ht="15" thickBot="1">
      <c r="A7" s="49">
        <v>1</v>
      </c>
      <c r="B7" s="89" t="s">
        <v>240</v>
      </c>
      <c r="C7" s="90"/>
      <c r="D7" s="91"/>
      <c r="E7" s="49">
        <v>-50000</v>
      </c>
      <c r="F7" s="49">
        <v>0</v>
      </c>
      <c r="G7" s="49">
        <v>0</v>
      </c>
      <c r="H7" s="49">
        <v>0</v>
      </c>
      <c r="I7" s="49">
        <v>50000</v>
      </c>
      <c r="J7" s="49">
        <v>-304648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158612</v>
      </c>
      <c r="U7" s="49">
        <v>-6276</v>
      </c>
      <c r="V7" s="49">
        <v>0</v>
      </c>
      <c r="W7" s="50">
        <v>0</v>
      </c>
      <c r="X7" s="49"/>
      <c r="Y7" s="190">
        <f>SUM(E7:X7)</f>
        <v>-152312</v>
      </c>
    </row>
    <row r="8" spans="1:32" s="36" customFormat="1" ht="15" thickBot="1">
      <c r="A8" s="49">
        <v>2</v>
      </c>
      <c r="B8" s="89" t="s">
        <v>241</v>
      </c>
      <c r="C8" s="90"/>
      <c r="D8" s="91"/>
      <c r="E8" s="49">
        <v>961180.9</v>
      </c>
      <c r="F8" s="49">
        <v>144844</v>
      </c>
      <c r="G8" s="49">
        <v>-171220</v>
      </c>
      <c r="H8" s="49">
        <v>3829</v>
      </c>
      <c r="I8" s="49">
        <v>64364</v>
      </c>
      <c r="J8" s="49">
        <v>0</v>
      </c>
      <c r="K8" s="49">
        <v>0</v>
      </c>
      <c r="L8" s="49">
        <v>-51000</v>
      </c>
      <c r="M8" s="49">
        <v>203117</v>
      </c>
      <c r="N8" s="49">
        <v>8800</v>
      </c>
      <c r="O8" s="49">
        <v>-137700</v>
      </c>
      <c r="P8" s="49">
        <v>10347</v>
      </c>
      <c r="Q8" s="49">
        <v>0</v>
      </c>
      <c r="R8" s="49">
        <v>0</v>
      </c>
      <c r="S8" s="49">
        <v>55479</v>
      </c>
      <c r="T8" s="49">
        <v>718447</v>
      </c>
      <c r="U8" s="49">
        <v>883453</v>
      </c>
      <c r="V8" s="49">
        <v>0</v>
      </c>
      <c r="W8" s="49">
        <v>981981</v>
      </c>
      <c r="X8" s="49"/>
      <c r="Y8" s="190">
        <f aca="true" t="shared" si="0" ref="Y8:Y42">SUM(E8:X8)</f>
        <v>3675921.9</v>
      </c>
      <c r="AB8" s="33"/>
      <c r="AD8" s="33">
        <v>4111</v>
      </c>
      <c r="AF8" s="36">
        <f>Y7+Y8+Y9+Y10</f>
        <v>3612389.9</v>
      </c>
    </row>
    <row r="9" spans="1:32" s="36" customFormat="1" ht="15" thickBot="1">
      <c r="A9" s="49">
        <v>3</v>
      </c>
      <c r="B9" s="89" t="s">
        <v>242</v>
      </c>
      <c r="C9" s="90"/>
      <c r="D9" s="91"/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-1000</v>
      </c>
      <c r="K9" s="49">
        <v>0</v>
      </c>
      <c r="L9" s="49">
        <v>0</v>
      </c>
      <c r="M9" s="49">
        <v>4770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14010</v>
      </c>
      <c r="X9" s="49"/>
      <c r="Y9" s="190">
        <f t="shared" si="0"/>
        <v>17780</v>
      </c>
      <c r="AB9" s="33"/>
      <c r="AD9" s="33">
        <v>4212</v>
      </c>
      <c r="AF9" s="36">
        <f>Y11+Y14</f>
        <v>4232467.899999999</v>
      </c>
    </row>
    <row r="10" spans="1:32" s="36" customFormat="1" ht="15" thickBot="1">
      <c r="A10" s="49">
        <v>4</v>
      </c>
      <c r="B10" s="89" t="s">
        <v>243</v>
      </c>
      <c r="C10" s="90"/>
      <c r="D10" s="91"/>
      <c r="E10" s="49">
        <v>8000</v>
      </c>
      <c r="F10" s="49">
        <v>0</v>
      </c>
      <c r="G10" s="49">
        <v>0</v>
      </c>
      <c r="H10" s="49">
        <v>0</v>
      </c>
      <c r="I10" s="49">
        <v>1000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-3000</v>
      </c>
      <c r="Q10" s="49">
        <v>0</v>
      </c>
      <c r="R10" s="49">
        <v>0</v>
      </c>
      <c r="S10" s="49">
        <v>0</v>
      </c>
      <c r="T10" s="49">
        <v>-1000</v>
      </c>
      <c r="U10" s="49">
        <v>30000</v>
      </c>
      <c r="V10" s="49">
        <v>0</v>
      </c>
      <c r="W10" s="49">
        <v>36000</v>
      </c>
      <c r="X10" s="49"/>
      <c r="Y10" s="190">
        <f t="shared" si="0"/>
        <v>71000</v>
      </c>
      <c r="AD10" s="33">
        <v>4213</v>
      </c>
      <c r="AF10" s="36">
        <f>Y13</f>
        <v>-79276</v>
      </c>
    </row>
    <row r="11" spans="1:32" s="37" customFormat="1" ht="15" thickBot="1">
      <c r="A11" s="51">
        <v>5</v>
      </c>
      <c r="B11" s="79" t="s">
        <v>236</v>
      </c>
      <c r="C11" s="80"/>
      <c r="D11" s="81"/>
      <c r="E11" s="52">
        <v>1445041.54</v>
      </c>
      <c r="F11" s="51">
        <v>170969.56</v>
      </c>
      <c r="G11" s="51">
        <v>35994</v>
      </c>
      <c r="H11" s="51">
        <v>17541.13</v>
      </c>
      <c r="I11" s="51">
        <v>82313</v>
      </c>
      <c r="J11" s="51">
        <v>0</v>
      </c>
      <c r="K11" s="51">
        <v>3295.26</v>
      </c>
      <c r="L11" s="51">
        <v>3275.15</v>
      </c>
      <c r="M11" s="51">
        <v>33545</v>
      </c>
      <c r="N11" s="51">
        <v>4400</v>
      </c>
      <c r="O11" s="51">
        <v>773464</v>
      </c>
      <c r="P11" s="51">
        <v>0</v>
      </c>
      <c r="Q11" s="51">
        <v>0</v>
      </c>
      <c r="R11" s="51">
        <v>0</v>
      </c>
      <c r="S11" s="51">
        <v>14621</v>
      </c>
      <c r="T11" s="51">
        <v>12862.73</v>
      </c>
      <c r="U11" s="51">
        <v>49331</v>
      </c>
      <c r="V11" s="51">
        <v>8100</v>
      </c>
      <c r="W11" s="51">
        <v>0</v>
      </c>
      <c r="X11" s="51"/>
      <c r="Y11" s="191">
        <f t="shared" si="0"/>
        <v>2654753.3699999996</v>
      </c>
      <c r="AB11" s="33"/>
      <c r="AC11" s="36"/>
      <c r="AD11" s="33">
        <v>4214</v>
      </c>
      <c r="AE11" s="36"/>
      <c r="AF11" s="37">
        <f>Y12+Y27+Y28+Y40</f>
        <v>369808.87</v>
      </c>
    </row>
    <row r="12" spans="1:31" s="37" customFormat="1" ht="15" thickBot="1">
      <c r="A12" s="51">
        <v>6</v>
      </c>
      <c r="B12" s="79" t="s">
        <v>237</v>
      </c>
      <c r="C12" s="80"/>
      <c r="D12" s="81"/>
      <c r="E12" s="51">
        <v>54453.35</v>
      </c>
      <c r="F12" s="51">
        <v>8000</v>
      </c>
      <c r="G12" s="51">
        <v>10800</v>
      </c>
      <c r="H12" s="51">
        <v>0</v>
      </c>
      <c r="I12" s="51">
        <v>6000</v>
      </c>
      <c r="J12" s="51">
        <v>0</v>
      </c>
      <c r="K12" s="51">
        <v>0</v>
      </c>
      <c r="L12" s="51">
        <v>3524.6</v>
      </c>
      <c r="M12" s="51">
        <v>0</v>
      </c>
      <c r="N12" s="51">
        <v>9800</v>
      </c>
      <c r="O12" s="51">
        <v>0</v>
      </c>
      <c r="P12" s="51">
        <v>218</v>
      </c>
      <c r="Q12" s="51">
        <v>0</v>
      </c>
      <c r="R12" s="51">
        <v>0</v>
      </c>
      <c r="S12" s="51">
        <v>6000</v>
      </c>
      <c r="T12" s="51">
        <v>7277</v>
      </c>
      <c r="U12" s="51">
        <v>0</v>
      </c>
      <c r="V12" s="51">
        <v>5500</v>
      </c>
      <c r="W12" s="51">
        <v>0</v>
      </c>
      <c r="X12" s="51"/>
      <c r="Y12" s="191">
        <f t="shared" si="0"/>
        <v>111572.95000000001</v>
      </c>
      <c r="AB12" s="36"/>
      <c r="AC12" s="36"/>
      <c r="AD12" s="33">
        <v>4215</v>
      </c>
      <c r="AE12" s="36"/>
    </row>
    <row r="13" spans="1:32" s="37" customFormat="1" ht="15" thickBot="1">
      <c r="A13" s="51">
        <v>7</v>
      </c>
      <c r="B13" s="79" t="s">
        <v>238</v>
      </c>
      <c r="C13" s="80"/>
      <c r="D13" s="81"/>
      <c r="E13" s="51">
        <v>-87280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-24300</v>
      </c>
      <c r="O13" s="51">
        <v>18707</v>
      </c>
      <c r="P13" s="51">
        <v>5760</v>
      </c>
      <c r="Q13" s="51">
        <v>0</v>
      </c>
      <c r="R13" s="51">
        <v>0</v>
      </c>
      <c r="S13" s="51">
        <v>520</v>
      </c>
      <c r="T13" s="51">
        <v>-6543</v>
      </c>
      <c r="U13" s="51">
        <v>13860</v>
      </c>
      <c r="V13" s="51">
        <v>0</v>
      </c>
      <c r="W13" s="51">
        <v>0</v>
      </c>
      <c r="X13" s="51"/>
      <c r="Y13" s="191">
        <f t="shared" si="0"/>
        <v>-79276</v>
      </c>
      <c r="AB13" s="33"/>
      <c r="AC13" s="36"/>
      <c r="AD13" s="33">
        <v>4216</v>
      </c>
      <c r="AE13" s="36"/>
      <c r="AF13" s="37">
        <f>Y38</f>
        <v>442150</v>
      </c>
    </row>
    <row r="14" spans="1:32" s="37" customFormat="1" ht="15" thickBot="1">
      <c r="A14" s="51">
        <v>8</v>
      </c>
      <c r="B14" s="79" t="s">
        <v>239</v>
      </c>
      <c r="C14" s="80"/>
      <c r="D14" s="81"/>
      <c r="E14" s="51">
        <v>175463.16</v>
      </c>
      <c r="F14" s="51">
        <v>158480.7</v>
      </c>
      <c r="G14" s="51">
        <v>0</v>
      </c>
      <c r="H14" s="51">
        <v>0</v>
      </c>
      <c r="I14" s="51">
        <v>173840</v>
      </c>
      <c r="J14" s="51">
        <v>0</v>
      </c>
      <c r="K14" s="51">
        <v>60852.7</v>
      </c>
      <c r="L14" s="51">
        <v>22307.98</v>
      </c>
      <c r="M14" s="51">
        <v>0</v>
      </c>
      <c r="N14" s="51">
        <v>99900</v>
      </c>
      <c r="O14" s="51">
        <v>0</v>
      </c>
      <c r="P14" s="51">
        <v>0</v>
      </c>
      <c r="Q14" s="51">
        <v>0</v>
      </c>
      <c r="R14" s="51">
        <v>0</v>
      </c>
      <c r="S14" s="51">
        <v>123347.99</v>
      </c>
      <c r="T14" s="51">
        <v>173050</v>
      </c>
      <c r="U14" s="51">
        <v>470098</v>
      </c>
      <c r="V14" s="51">
        <v>120374</v>
      </c>
      <c r="W14" s="51">
        <v>0</v>
      </c>
      <c r="X14" s="51"/>
      <c r="Y14" s="191">
        <f t="shared" si="0"/>
        <v>1577714.5299999998</v>
      </c>
      <c r="AB14" s="36"/>
      <c r="AC14" s="36"/>
      <c r="AD14" s="33">
        <v>4221</v>
      </c>
      <c r="AE14" s="36"/>
      <c r="AF14" s="37">
        <f>Y16</f>
        <v>47000</v>
      </c>
    </row>
    <row r="15" spans="1:32" s="33" customFormat="1" ht="15" thickBot="1">
      <c r="A15" s="53">
        <v>9</v>
      </c>
      <c r="B15" s="82" t="s">
        <v>252</v>
      </c>
      <c r="C15" s="83"/>
      <c r="D15" s="84"/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1234161</v>
      </c>
      <c r="V15" s="53">
        <v>107500</v>
      </c>
      <c r="W15" s="53">
        <v>0</v>
      </c>
      <c r="X15" s="53"/>
      <c r="Y15" s="192">
        <f t="shared" si="0"/>
        <v>1341661</v>
      </c>
      <c r="AC15" s="36"/>
      <c r="AD15" s="33">
        <v>4241</v>
      </c>
      <c r="AE15" s="36"/>
      <c r="AF15" s="33">
        <f>Y17+Y24+Y26+Y29+Y36+Y34</f>
        <v>334710.1</v>
      </c>
    </row>
    <row r="16" spans="1:32" s="33" customFormat="1" ht="15" thickBot="1">
      <c r="A16" s="53">
        <v>10</v>
      </c>
      <c r="B16" s="82" t="s">
        <v>253</v>
      </c>
      <c r="C16" s="83"/>
      <c r="D16" s="84"/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47000</v>
      </c>
      <c r="X16" s="53"/>
      <c r="Y16" s="192">
        <f t="shared" si="0"/>
        <v>47000</v>
      </c>
      <c r="AB16" s="36"/>
      <c r="AC16" s="36"/>
      <c r="AD16" s="36">
        <v>2284</v>
      </c>
      <c r="AE16" s="36"/>
      <c r="AF16" s="33">
        <f>Y15</f>
        <v>1341661</v>
      </c>
    </row>
    <row r="17" spans="1:32" s="37" customFormat="1" ht="15" thickBot="1">
      <c r="A17" s="51">
        <v>11</v>
      </c>
      <c r="B17" s="79" t="s">
        <v>254</v>
      </c>
      <c r="C17" s="80"/>
      <c r="D17" s="81"/>
      <c r="E17" s="51">
        <v>3530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/>
      <c r="Y17" s="191">
        <f t="shared" si="0"/>
        <v>3530</v>
      </c>
      <c r="AB17" s="33"/>
      <c r="AC17" s="36"/>
      <c r="AD17" s="36">
        <v>3311</v>
      </c>
      <c r="AE17" s="36"/>
      <c r="AF17" s="37">
        <f>Y19</f>
        <v>-886541</v>
      </c>
    </row>
    <row r="18" spans="1:32" s="37" customFormat="1" ht="15" thickBot="1">
      <c r="A18" s="51">
        <v>12</v>
      </c>
      <c r="B18" s="79" t="s">
        <v>255</v>
      </c>
      <c r="C18" s="80"/>
      <c r="D18" s="81"/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/>
      <c r="Y18" s="191">
        <f t="shared" si="0"/>
        <v>0</v>
      </c>
      <c r="AB18" s="36"/>
      <c r="AC18" s="36"/>
      <c r="AD18" s="36">
        <v>2211</v>
      </c>
      <c r="AE18" s="36"/>
      <c r="AF18" s="37">
        <f>Y20</f>
        <v>-6760455.1</v>
      </c>
    </row>
    <row r="19" spans="1:32" s="33" customFormat="1" ht="15" thickBot="1">
      <c r="A19" s="53">
        <v>13</v>
      </c>
      <c r="B19" s="82" t="s">
        <v>269</v>
      </c>
      <c r="C19" s="83"/>
      <c r="D19" s="84"/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-10531.5</v>
      </c>
      <c r="Q19" s="53">
        <v>0</v>
      </c>
      <c r="R19" s="53">
        <v>0</v>
      </c>
      <c r="S19" s="53">
        <v>-218689.1</v>
      </c>
      <c r="T19" s="53">
        <v>-192927.8</v>
      </c>
      <c r="U19" s="53">
        <v>-243338.1</v>
      </c>
      <c r="V19" s="53">
        <v>-179200</v>
      </c>
      <c r="W19" s="53">
        <v>-41854.5</v>
      </c>
      <c r="X19" s="53"/>
      <c r="Y19" s="192">
        <f t="shared" si="0"/>
        <v>-886541</v>
      </c>
      <c r="AC19" s="36"/>
      <c r="AD19" s="33">
        <v>4822</v>
      </c>
      <c r="AE19" s="36"/>
      <c r="AF19" s="33">
        <f>Y22+Y23</f>
        <v>196834</v>
      </c>
    </row>
    <row r="20" spans="1:32" s="33" customFormat="1" ht="15" thickBot="1">
      <c r="A20" s="53">
        <v>14</v>
      </c>
      <c r="B20" s="82" t="s">
        <v>288</v>
      </c>
      <c r="C20" s="83"/>
      <c r="D20" s="84"/>
      <c r="E20" s="53">
        <v>-6678575.1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-43500</v>
      </c>
      <c r="U20" s="53">
        <v>-38380</v>
      </c>
      <c r="V20" s="53">
        <v>0</v>
      </c>
      <c r="W20" s="53">
        <v>0</v>
      </c>
      <c r="X20" s="53"/>
      <c r="Y20" s="192">
        <f t="shared" si="0"/>
        <v>-6760455.1</v>
      </c>
      <c r="AB20" s="36"/>
      <c r="AC20" s="36"/>
      <c r="AD20" s="33">
        <v>4264</v>
      </c>
      <c r="AE20" s="36"/>
      <c r="AF20" s="33">
        <f>Y30+Y31+Y32+Y37</f>
        <v>3315000</v>
      </c>
    </row>
    <row r="21" spans="1:32" s="33" customFormat="1" ht="15" thickBot="1">
      <c r="A21" s="53">
        <v>15</v>
      </c>
      <c r="B21" s="82" t="s">
        <v>256</v>
      </c>
      <c r="C21" s="83"/>
      <c r="D21" s="84"/>
      <c r="E21" s="53">
        <v>-1010288.32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-276000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-1030896.11</v>
      </c>
      <c r="V21" s="53">
        <v>0</v>
      </c>
      <c r="W21" s="53">
        <v>-3672444.37</v>
      </c>
      <c r="X21" s="53"/>
      <c r="Y21" s="192">
        <f t="shared" si="0"/>
        <v>-5989628.8</v>
      </c>
      <c r="AC21" s="36"/>
      <c r="AD21" s="33">
        <v>4267</v>
      </c>
      <c r="AE21" s="36"/>
      <c r="AF21" s="33">
        <f>Y41+Y33</f>
        <v>876139</v>
      </c>
    </row>
    <row r="22" spans="1:32" s="33" customFormat="1" ht="15" thickBot="1">
      <c r="A22" s="53">
        <v>16</v>
      </c>
      <c r="B22" s="82" t="s">
        <v>257</v>
      </c>
      <c r="C22" s="83"/>
      <c r="D22" s="84"/>
      <c r="E22" s="53">
        <v>0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-6291259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/>
      <c r="Y22" s="192">
        <f t="shared" si="0"/>
        <v>-6291259</v>
      </c>
      <c r="AB22" s="36"/>
      <c r="AC22" s="36"/>
      <c r="AD22" s="33">
        <v>4252</v>
      </c>
      <c r="AE22" s="36"/>
      <c r="AF22" s="33">
        <f>Y42</f>
        <v>15000</v>
      </c>
    </row>
    <row r="23" spans="1:32" s="33" customFormat="1" ht="15" thickBot="1">
      <c r="A23" s="53">
        <v>17</v>
      </c>
      <c r="B23" s="82" t="s">
        <v>257</v>
      </c>
      <c r="C23" s="83"/>
      <c r="D23" s="84"/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6488093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/>
      <c r="Y23" s="192">
        <f t="shared" si="0"/>
        <v>6488093</v>
      </c>
      <c r="AC23" s="36"/>
      <c r="AD23" s="33">
        <v>221</v>
      </c>
      <c r="AE23" s="36"/>
      <c r="AF23" s="33">
        <f>Y21</f>
        <v>-5989628.8</v>
      </c>
    </row>
    <row r="24" spans="1:32" s="37" customFormat="1" ht="15" thickBot="1">
      <c r="A24" s="51">
        <v>18</v>
      </c>
      <c r="B24" s="79" t="s">
        <v>258</v>
      </c>
      <c r="C24" s="80"/>
      <c r="D24" s="81"/>
      <c r="E24" s="51">
        <v>4480.1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  <c r="W24" s="51">
        <v>0</v>
      </c>
      <c r="X24" s="51"/>
      <c r="Y24" s="191">
        <f t="shared" si="0"/>
        <v>4480.1</v>
      </c>
      <c r="AA24" s="33"/>
      <c r="AB24" s="36"/>
      <c r="AC24" s="36"/>
      <c r="AD24" s="36"/>
      <c r="AE24" s="36"/>
      <c r="AF24" s="45">
        <f>SUM(AF8:AF23)</f>
        <v>1067259.8699999982</v>
      </c>
    </row>
    <row r="25" spans="1:25" s="33" customFormat="1" ht="15" thickBot="1">
      <c r="A25" s="53">
        <v>19</v>
      </c>
      <c r="B25" s="82" t="s">
        <v>259</v>
      </c>
      <c r="C25" s="83"/>
      <c r="D25" s="84"/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/>
      <c r="Y25" s="192">
        <f t="shared" si="0"/>
        <v>0</v>
      </c>
    </row>
    <row r="26" spans="1:25" s="33" customFormat="1" ht="15" thickBot="1">
      <c r="A26" s="53">
        <v>20</v>
      </c>
      <c r="B26" s="82" t="s">
        <v>260</v>
      </c>
      <c r="C26" s="83"/>
      <c r="D26" s="84"/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1200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/>
      <c r="Y26" s="192">
        <f t="shared" si="0"/>
        <v>1200</v>
      </c>
    </row>
    <row r="27" spans="1:25" s="33" customFormat="1" ht="15" thickBot="1">
      <c r="A27" s="53">
        <v>21</v>
      </c>
      <c r="B27" s="82" t="s">
        <v>261</v>
      </c>
      <c r="C27" s="83"/>
      <c r="D27" s="84"/>
      <c r="E27" s="53">
        <v>79863.92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-1049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/>
      <c r="Y27" s="192">
        <f t="shared" si="0"/>
        <v>78814.92</v>
      </c>
    </row>
    <row r="28" spans="1:25" s="33" customFormat="1" ht="15" thickBot="1">
      <c r="A28" s="53">
        <v>22</v>
      </c>
      <c r="B28" s="82" t="s">
        <v>262</v>
      </c>
      <c r="C28" s="83"/>
      <c r="D28" s="84"/>
      <c r="E28" s="53">
        <v>30421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/>
      <c r="Y28" s="192">
        <f t="shared" si="0"/>
        <v>30421</v>
      </c>
    </row>
    <row r="29" spans="1:25" s="33" customFormat="1" ht="15" thickBot="1">
      <c r="A29" s="53">
        <v>23</v>
      </c>
      <c r="B29" s="82" t="s">
        <v>292</v>
      </c>
      <c r="C29" s="83"/>
      <c r="D29" s="84"/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248000</v>
      </c>
      <c r="X29" s="53"/>
      <c r="Y29" s="192">
        <f t="shared" si="0"/>
        <v>248000</v>
      </c>
    </row>
    <row r="30" spans="1:25" s="33" customFormat="1" ht="15" thickBot="1">
      <c r="A30" s="53">
        <v>24</v>
      </c>
      <c r="B30" s="82" t="s">
        <v>293</v>
      </c>
      <c r="C30" s="83"/>
      <c r="D30" s="84"/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95000</v>
      </c>
      <c r="X30" s="53"/>
      <c r="Y30" s="192">
        <f t="shared" si="0"/>
        <v>95000</v>
      </c>
    </row>
    <row r="31" spans="1:25" s="33" customFormat="1" ht="15" thickBot="1">
      <c r="A31" s="53">
        <v>25</v>
      </c>
      <c r="B31" s="82" t="s">
        <v>263</v>
      </c>
      <c r="C31" s="83"/>
      <c r="D31" s="84"/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/>
      <c r="Y31" s="192">
        <f>SUM(E31:X31)</f>
        <v>0</v>
      </c>
    </row>
    <row r="32" spans="1:25" s="33" customFormat="1" ht="15" thickBot="1">
      <c r="A32" s="53">
        <v>26</v>
      </c>
      <c r="B32" s="82" t="s">
        <v>264</v>
      </c>
      <c r="C32" s="83"/>
      <c r="D32" s="84"/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795000</v>
      </c>
      <c r="X32" s="53"/>
      <c r="Y32" s="192">
        <f t="shared" si="0"/>
        <v>795000</v>
      </c>
    </row>
    <row r="33" spans="1:25" s="33" customFormat="1" ht="15" thickBot="1">
      <c r="A33" s="53">
        <v>27</v>
      </c>
      <c r="B33" s="82" t="s">
        <v>265</v>
      </c>
      <c r="C33" s="83"/>
      <c r="D33" s="84"/>
      <c r="E33" s="53">
        <v>200200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/>
      <c r="Y33" s="192">
        <f t="shared" si="0"/>
        <v>200200</v>
      </c>
    </row>
    <row r="34" spans="1:25" s="33" customFormat="1" ht="15" thickBot="1">
      <c r="A34" s="53">
        <v>28</v>
      </c>
      <c r="B34" s="82" t="s">
        <v>287</v>
      </c>
      <c r="C34" s="83"/>
      <c r="D34" s="84"/>
      <c r="E34" s="53">
        <v>72000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/>
      <c r="Y34" s="192">
        <f t="shared" si="0"/>
        <v>72000</v>
      </c>
    </row>
    <row r="35" spans="1:25" s="33" customFormat="1" ht="15" thickBot="1">
      <c r="A35" s="53">
        <v>29</v>
      </c>
      <c r="B35" s="82" t="s">
        <v>266</v>
      </c>
      <c r="C35" s="83"/>
      <c r="D35" s="84"/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0</v>
      </c>
      <c r="S35" s="53">
        <v>0</v>
      </c>
      <c r="T35" s="53">
        <v>0</v>
      </c>
      <c r="U35" s="53">
        <v>0</v>
      </c>
      <c r="V35" s="53">
        <v>0</v>
      </c>
      <c r="W35" s="53">
        <v>0</v>
      </c>
      <c r="X35" s="53"/>
      <c r="Y35" s="192">
        <f t="shared" si="0"/>
        <v>0</v>
      </c>
    </row>
    <row r="36" spans="1:25" s="33" customFormat="1" ht="15" thickBot="1">
      <c r="A36" s="53">
        <v>30</v>
      </c>
      <c r="B36" s="82" t="s">
        <v>294</v>
      </c>
      <c r="C36" s="83"/>
      <c r="D36" s="84"/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5500</v>
      </c>
      <c r="X36" s="53"/>
      <c r="Y36" s="192">
        <f t="shared" si="0"/>
        <v>5500</v>
      </c>
    </row>
    <row r="37" spans="1:25" s="33" customFormat="1" ht="15" thickBot="1">
      <c r="A37" s="53">
        <v>31</v>
      </c>
      <c r="B37" s="82" t="s">
        <v>267</v>
      </c>
      <c r="C37" s="83"/>
      <c r="D37" s="84"/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2425000</v>
      </c>
      <c r="X37" s="53"/>
      <c r="Y37" s="192">
        <f t="shared" si="0"/>
        <v>2425000</v>
      </c>
    </row>
    <row r="38" spans="1:25" s="33" customFormat="1" ht="15" thickBot="1">
      <c r="A38" s="53">
        <v>32</v>
      </c>
      <c r="B38" s="82" t="s">
        <v>268</v>
      </c>
      <c r="C38" s="83"/>
      <c r="D38" s="84"/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442150</v>
      </c>
      <c r="X38" s="53"/>
      <c r="Y38" s="191">
        <f t="shared" si="0"/>
        <v>442150</v>
      </c>
    </row>
    <row r="39" spans="1:25" s="33" customFormat="1" ht="15" thickBot="1">
      <c r="A39" s="53">
        <v>33</v>
      </c>
      <c r="B39" s="82" t="s">
        <v>270</v>
      </c>
      <c r="C39" s="83"/>
      <c r="D39" s="84"/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/>
      <c r="Y39" s="192">
        <f t="shared" si="0"/>
        <v>0</v>
      </c>
    </row>
    <row r="40" spans="1:25" s="33" customFormat="1" ht="15" thickBot="1">
      <c r="A40" s="53">
        <v>34</v>
      </c>
      <c r="B40" s="82" t="s">
        <v>300</v>
      </c>
      <c r="C40" s="83"/>
      <c r="D40" s="84"/>
      <c r="E40" s="53">
        <v>149000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/>
      <c r="Y40" s="192">
        <f t="shared" si="0"/>
        <v>149000</v>
      </c>
    </row>
    <row r="41" spans="1:25" s="33" customFormat="1" ht="15" thickBot="1">
      <c r="A41" s="53">
        <v>35</v>
      </c>
      <c r="B41" s="82" t="s">
        <v>271</v>
      </c>
      <c r="C41" s="83"/>
      <c r="D41" s="84"/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675939</v>
      </c>
      <c r="V41" s="53">
        <v>0</v>
      </c>
      <c r="W41" s="53">
        <v>0</v>
      </c>
      <c r="X41" s="53"/>
      <c r="Y41" s="192">
        <f t="shared" si="0"/>
        <v>675939</v>
      </c>
    </row>
    <row r="42" spans="1:25" s="33" customFormat="1" ht="15" thickBot="1">
      <c r="A42" s="53">
        <v>36</v>
      </c>
      <c r="B42" s="104" t="s">
        <v>281</v>
      </c>
      <c r="C42" s="105"/>
      <c r="D42" s="106"/>
      <c r="E42" s="53">
        <v>0</v>
      </c>
      <c r="F42" s="53">
        <v>5000</v>
      </c>
      <c r="G42" s="53">
        <v>5000</v>
      </c>
      <c r="H42" s="53">
        <v>5000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/>
      <c r="Y42" s="54">
        <f t="shared" si="0"/>
        <v>15000</v>
      </c>
    </row>
    <row r="43" spans="1:25" s="33" customFormat="1" ht="15" thickBot="1">
      <c r="A43" s="92" t="s">
        <v>244</v>
      </c>
      <c r="B43" s="93"/>
      <c r="C43" s="93"/>
      <c r="D43" s="94"/>
      <c r="E43" s="34">
        <f aca="true" t="shared" si="1" ref="E43:J43">SUM(E7:E42)</f>
        <v>-4642509.45</v>
      </c>
      <c r="F43" s="34">
        <f t="shared" si="1"/>
        <v>487294.26</v>
      </c>
      <c r="G43" s="34">
        <f t="shared" si="1"/>
        <v>-119426</v>
      </c>
      <c r="H43" s="34">
        <f t="shared" si="1"/>
        <v>26370.13</v>
      </c>
      <c r="I43" s="34">
        <f t="shared" si="1"/>
        <v>377517</v>
      </c>
      <c r="J43" s="34">
        <f t="shared" si="1"/>
        <v>-305648</v>
      </c>
      <c r="K43" s="34">
        <f aca="true" t="shared" si="2" ref="K43:X43">SUM(K7:K42)</f>
        <v>64147.96</v>
      </c>
      <c r="L43" s="34">
        <f t="shared" si="2"/>
        <v>-21892.27</v>
      </c>
      <c r="M43" s="34">
        <f t="shared" si="2"/>
        <v>241432</v>
      </c>
      <c r="N43" s="34">
        <f t="shared" si="2"/>
        <v>98600</v>
      </c>
      <c r="O43" s="34">
        <f>SUM(O7:O42)</f>
        <v>575456</v>
      </c>
      <c r="P43" s="34">
        <f t="shared" si="2"/>
        <v>2793.5</v>
      </c>
      <c r="Q43" s="34">
        <v>0</v>
      </c>
      <c r="R43" s="34">
        <f t="shared" si="2"/>
        <v>0</v>
      </c>
      <c r="S43" s="34">
        <f t="shared" si="2"/>
        <v>-18721.110000000015</v>
      </c>
      <c r="T43" s="34">
        <f t="shared" si="2"/>
        <v>826277.9299999999</v>
      </c>
      <c r="U43" s="34">
        <f t="shared" si="2"/>
        <v>2037951.79</v>
      </c>
      <c r="V43" s="34">
        <f t="shared" si="2"/>
        <v>62274</v>
      </c>
      <c r="W43" s="34">
        <f t="shared" si="2"/>
        <v>1375342.13</v>
      </c>
      <c r="X43" s="34">
        <f t="shared" si="2"/>
        <v>0</v>
      </c>
      <c r="Y43" s="34">
        <f aca="true" t="shared" si="3" ref="Y43:Y53">SUM(E43:X43)</f>
        <v>1067259.8699999992</v>
      </c>
    </row>
    <row r="44" spans="1:25" s="33" customFormat="1" ht="15" thickBot="1">
      <c r="A44" s="76" t="s">
        <v>283</v>
      </c>
      <c r="B44" s="77"/>
      <c r="C44" s="77"/>
      <c r="D44" s="78"/>
      <c r="E44" s="62">
        <f>'[8]Sheet14'!$N$5</f>
        <v>417706700</v>
      </c>
      <c r="F44" s="59">
        <v>964168695</v>
      </c>
      <c r="G44" s="59">
        <f>'[4]Sheet1'!$Q$39</f>
        <v>383610000</v>
      </c>
      <c r="H44" s="59">
        <f>'[5]Sheet1'!$N$23</f>
        <v>1450000</v>
      </c>
      <c r="I44" s="59">
        <f>'[6]Sheet1'!$N$32</f>
        <v>101477976</v>
      </c>
      <c r="J44" s="55">
        <v>0</v>
      </c>
      <c r="K44" s="59">
        <v>18215000</v>
      </c>
      <c r="L44" s="59">
        <v>205000</v>
      </c>
      <c r="M44" s="63">
        <v>0</v>
      </c>
      <c r="N44" s="59">
        <v>3198000</v>
      </c>
      <c r="O44" s="61">
        <f>'[7]Sheet14'!$N$5</f>
        <v>929790595</v>
      </c>
      <c r="P44" s="63">
        <v>0</v>
      </c>
      <c r="Q44" s="63">
        <v>0</v>
      </c>
      <c r="R44" s="63">
        <v>21825000</v>
      </c>
      <c r="S44" s="59">
        <f>'[9]Sheet1'!$N$27</f>
        <v>108942858</v>
      </c>
      <c r="T44" s="59">
        <v>60132926</v>
      </c>
      <c r="U44" s="61">
        <f>'[10]շրջանառություն'!$N$5</f>
        <v>304473900</v>
      </c>
      <c r="V44" s="59">
        <v>44985000</v>
      </c>
      <c r="W44" s="59">
        <v>436674000</v>
      </c>
      <c r="X44" s="59">
        <f>'[12]ԿԱՌ Հ. 51'!$N$26</f>
        <v>567783858</v>
      </c>
      <c r="Y44" s="34">
        <f t="shared" si="3"/>
        <v>4364639508</v>
      </c>
    </row>
    <row r="45" spans="1:25" s="33" customFormat="1" ht="15" thickBot="1">
      <c r="A45" s="76" t="s">
        <v>245</v>
      </c>
      <c r="B45" s="77"/>
      <c r="C45" s="77"/>
      <c r="D45" s="78"/>
      <c r="E45" s="62">
        <f>'[8]Sheet14'!$O$15</f>
        <v>24683060</v>
      </c>
      <c r="F45" s="59">
        <v>61062385</v>
      </c>
      <c r="G45" s="60">
        <f>'[4]Sheet1'!$Q$50</f>
        <v>26875700.000000004</v>
      </c>
      <c r="H45" s="59">
        <f>'[5]Sheet1'!$P$23</f>
        <v>166250</v>
      </c>
      <c r="I45" s="59">
        <f>'[6]Sheet1'!$P$32</f>
        <v>6071408.32</v>
      </c>
      <c r="J45" s="55">
        <v>0</v>
      </c>
      <c r="K45" s="59">
        <v>939500</v>
      </c>
      <c r="L45" s="59">
        <v>169600</v>
      </c>
      <c r="M45" s="63">
        <v>0</v>
      </c>
      <c r="N45" s="59">
        <v>479760</v>
      </c>
      <c r="O45" s="61">
        <f>'[7]Sheet14'!$O$15</f>
        <v>89955550</v>
      </c>
      <c r="P45" s="63">
        <v>0</v>
      </c>
      <c r="Q45" s="63">
        <v>0</v>
      </c>
      <c r="R45" s="63">
        <v>690100</v>
      </c>
      <c r="S45" s="59">
        <f>'[9]Sheet1'!$P$27</f>
        <v>5839742.9</v>
      </c>
      <c r="T45" s="59">
        <v>3591396.3</v>
      </c>
      <c r="U45" s="61">
        <f>'[10]շրջանառություն'!$O$15</f>
        <v>15520400</v>
      </c>
      <c r="V45" s="59">
        <v>2464200</v>
      </c>
      <c r="W45" s="59">
        <v>49087684</v>
      </c>
      <c r="X45" s="59">
        <v>0</v>
      </c>
      <c r="Y45" s="34">
        <f t="shared" si="3"/>
        <v>287596736.52</v>
      </c>
    </row>
    <row r="46" spans="1:25" s="33" customFormat="1" ht="15" thickBot="1">
      <c r="A46" s="76" t="s">
        <v>249</v>
      </c>
      <c r="B46" s="77"/>
      <c r="C46" s="77"/>
      <c r="D46" s="78"/>
      <c r="E46" s="62">
        <f>E44-E45</f>
        <v>393023640</v>
      </c>
      <c r="F46" s="59">
        <f>F44-F45</f>
        <v>903106310</v>
      </c>
      <c r="G46" s="59">
        <f aca="true" t="shared" si="4" ref="G46:X46">G44-G45</f>
        <v>356734300</v>
      </c>
      <c r="H46" s="59">
        <f t="shared" si="4"/>
        <v>1283750</v>
      </c>
      <c r="I46" s="59">
        <f t="shared" si="4"/>
        <v>95406567.68</v>
      </c>
      <c r="J46" s="55">
        <v>0</v>
      </c>
      <c r="K46" s="59">
        <f t="shared" si="4"/>
        <v>17275500</v>
      </c>
      <c r="L46" s="59">
        <f t="shared" si="4"/>
        <v>35400</v>
      </c>
      <c r="M46" s="63">
        <f t="shared" si="4"/>
        <v>0</v>
      </c>
      <c r="N46" s="59">
        <f t="shared" si="4"/>
        <v>2718240</v>
      </c>
      <c r="O46" s="59">
        <f t="shared" si="4"/>
        <v>839835045</v>
      </c>
      <c r="P46" s="63">
        <f t="shared" si="4"/>
        <v>0</v>
      </c>
      <c r="Q46" s="63">
        <f t="shared" si="4"/>
        <v>0</v>
      </c>
      <c r="R46" s="63">
        <f t="shared" si="4"/>
        <v>21134900</v>
      </c>
      <c r="S46" s="59">
        <f t="shared" si="4"/>
        <v>103103115.1</v>
      </c>
      <c r="T46" s="59">
        <f t="shared" si="4"/>
        <v>56541529.7</v>
      </c>
      <c r="U46" s="59">
        <f t="shared" si="4"/>
        <v>288953500</v>
      </c>
      <c r="V46" s="59">
        <f t="shared" si="4"/>
        <v>42520800</v>
      </c>
      <c r="W46" s="59">
        <f t="shared" si="4"/>
        <v>387586316</v>
      </c>
      <c r="X46" s="59">
        <f t="shared" si="4"/>
        <v>567783858</v>
      </c>
      <c r="Y46" s="34">
        <f t="shared" si="3"/>
        <v>4077042771.48</v>
      </c>
    </row>
    <row r="47" spans="1:25" s="33" customFormat="1" ht="15" thickBot="1">
      <c r="A47" s="76" t="s">
        <v>284</v>
      </c>
      <c r="B47" s="77"/>
      <c r="C47" s="77"/>
      <c r="D47" s="78"/>
      <c r="E47" s="62">
        <f>'[8]Sheet14'!$N$265</f>
        <v>3420460</v>
      </c>
      <c r="F47" s="59">
        <v>470500</v>
      </c>
      <c r="G47" s="59">
        <f>'[4]Sheet1'!$N$43</f>
        <v>147500</v>
      </c>
      <c r="H47" s="59">
        <f>'[5]Sheet1'!$N$40</f>
        <v>70500</v>
      </c>
      <c r="I47" s="59">
        <f>'[6]Sheet1'!$N$38</f>
        <v>500</v>
      </c>
      <c r="J47" s="55">
        <v>0</v>
      </c>
      <c r="K47" s="59">
        <v>12560</v>
      </c>
      <c r="L47" s="59">
        <v>170500</v>
      </c>
      <c r="M47" s="63">
        <v>0</v>
      </c>
      <c r="N47" s="59">
        <v>233100</v>
      </c>
      <c r="O47" s="61">
        <v>590100</v>
      </c>
      <c r="P47" s="63">
        <v>0</v>
      </c>
      <c r="Q47" s="63">
        <v>0</v>
      </c>
      <c r="R47" s="63">
        <v>10277972</v>
      </c>
      <c r="S47" s="59">
        <f>'[9]Sheet1'!$N$71</f>
        <v>1827220</v>
      </c>
      <c r="T47" s="59">
        <v>1317560</v>
      </c>
      <c r="U47" s="61">
        <f>'[10]շրջանառություն'!$O$266</f>
        <v>5024165</v>
      </c>
      <c r="V47" s="59">
        <v>727700</v>
      </c>
      <c r="W47" s="59">
        <f>'[11]Sheet1'!$N$155</f>
        <v>7057010</v>
      </c>
      <c r="X47" s="55">
        <v>0</v>
      </c>
      <c r="Y47" s="34">
        <f t="shared" si="3"/>
        <v>31347347</v>
      </c>
    </row>
    <row r="48" spans="1:25" s="33" customFormat="1" ht="15" thickBot="1">
      <c r="A48" s="76" t="s">
        <v>247</v>
      </c>
      <c r="B48" s="77"/>
      <c r="C48" s="77"/>
      <c r="D48" s="78"/>
      <c r="E48" s="62">
        <f>E47</f>
        <v>3420460</v>
      </c>
      <c r="F48" s="59">
        <f>F47</f>
        <v>470500</v>
      </c>
      <c r="G48" s="59">
        <f>G47</f>
        <v>147500</v>
      </c>
      <c r="H48" s="59">
        <f>H47</f>
        <v>70500</v>
      </c>
      <c r="I48" s="59">
        <f>I47</f>
        <v>500</v>
      </c>
      <c r="J48" s="55">
        <v>0</v>
      </c>
      <c r="K48" s="59">
        <f aca="true" t="shared" si="5" ref="K48:X48">K47</f>
        <v>12560</v>
      </c>
      <c r="L48" s="59">
        <f t="shared" si="5"/>
        <v>170500</v>
      </c>
      <c r="M48" s="63">
        <f t="shared" si="5"/>
        <v>0</v>
      </c>
      <c r="N48" s="59">
        <f t="shared" si="5"/>
        <v>233100</v>
      </c>
      <c r="O48" s="59">
        <f t="shared" si="5"/>
        <v>590100</v>
      </c>
      <c r="P48" s="63">
        <f t="shared" si="5"/>
        <v>0</v>
      </c>
      <c r="Q48" s="63">
        <f t="shared" si="5"/>
        <v>0</v>
      </c>
      <c r="R48" s="63">
        <f t="shared" si="5"/>
        <v>10277972</v>
      </c>
      <c r="S48" s="59">
        <f t="shared" si="5"/>
        <v>1827220</v>
      </c>
      <c r="T48" s="59">
        <f t="shared" si="5"/>
        <v>1317560</v>
      </c>
      <c r="U48" s="59">
        <f t="shared" si="5"/>
        <v>5024165</v>
      </c>
      <c r="V48" s="59">
        <f t="shared" si="5"/>
        <v>727700</v>
      </c>
      <c r="W48" s="59">
        <f t="shared" si="5"/>
        <v>7057010</v>
      </c>
      <c r="X48" s="55">
        <f t="shared" si="5"/>
        <v>0</v>
      </c>
      <c r="Y48" s="34">
        <f t="shared" si="3"/>
        <v>31347347</v>
      </c>
    </row>
    <row r="49" spans="1:25" ht="15" thickBot="1">
      <c r="A49" s="76" t="s">
        <v>248</v>
      </c>
      <c r="B49" s="77"/>
      <c r="C49" s="77"/>
      <c r="D49" s="78"/>
      <c r="E49" s="56">
        <f>'[1]inventar 2017'!$I$255</f>
        <v>464247540.8</v>
      </c>
      <c r="F49" s="56">
        <v>600399715</v>
      </c>
      <c r="G49" s="56">
        <v>1010900</v>
      </c>
      <c r="H49" s="56">
        <v>2085900</v>
      </c>
      <c r="I49" s="56">
        <v>0</v>
      </c>
      <c r="J49" s="56">
        <v>0</v>
      </c>
      <c r="K49" s="56">
        <v>8352200</v>
      </c>
      <c r="L49" s="56">
        <v>2051400</v>
      </c>
      <c r="M49" s="56">
        <v>1834190</v>
      </c>
      <c r="N49" s="56">
        <v>6766877</v>
      </c>
      <c r="O49" s="56">
        <v>1329802970</v>
      </c>
      <c r="P49" s="56">
        <v>4125984</v>
      </c>
      <c r="Q49" s="56">
        <v>742368</v>
      </c>
      <c r="R49" s="56">
        <v>0</v>
      </c>
      <c r="S49" s="56">
        <v>58652134</v>
      </c>
      <c r="T49" s="57">
        <v>61662666</v>
      </c>
      <c r="U49" s="58">
        <f>'[3]Лист1'!$F$770</f>
        <v>190708266.8625</v>
      </c>
      <c r="V49" s="56">
        <v>20185500</v>
      </c>
      <c r="W49" s="56">
        <v>0</v>
      </c>
      <c r="X49" s="56">
        <v>837923730</v>
      </c>
      <c r="Y49" s="44">
        <f t="shared" si="3"/>
        <v>3590552341.6625004</v>
      </c>
    </row>
    <row r="50" spans="1:25" ht="15" thickBot="1">
      <c r="A50" s="76" t="s">
        <v>245</v>
      </c>
      <c r="B50" s="77"/>
      <c r="C50" s="77"/>
      <c r="D50" s="78"/>
      <c r="E50" s="56">
        <f>'[1]inventar 2017'!$K$255</f>
        <v>298152566.35</v>
      </c>
      <c r="F50" s="56">
        <v>379014700</v>
      </c>
      <c r="G50" s="56">
        <v>788497</v>
      </c>
      <c r="H50" s="56">
        <v>2085900</v>
      </c>
      <c r="I50" s="56">
        <v>0</v>
      </c>
      <c r="J50" s="56">
        <v>0</v>
      </c>
      <c r="K50" s="56">
        <v>1412800</v>
      </c>
      <c r="L50" s="56">
        <v>2037100</v>
      </c>
      <c r="M50" s="56">
        <v>1724190</v>
      </c>
      <c r="N50" s="56">
        <v>5091449</v>
      </c>
      <c r="O50" s="56">
        <v>1026993104</v>
      </c>
      <c r="P50" s="56">
        <v>1764704</v>
      </c>
      <c r="Q50" s="56">
        <v>742368</v>
      </c>
      <c r="R50" s="56">
        <v>0</v>
      </c>
      <c r="S50" s="56">
        <v>24334896</v>
      </c>
      <c r="T50" s="57">
        <v>12235907</v>
      </c>
      <c r="U50" s="58">
        <f>'[3]Лист1'!$J$770</f>
        <v>17356051.905625</v>
      </c>
      <c r="V50" s="56">
        <v>4562100</v>
      </c>
      <c r="W50" s="56">
        <v>0</v>
      </c>
      <c r="X50" s="56">
        <v>709661100</v>
      </c>
      <c r="Y50" s="44">
        <f t="shared" si="3"/>
        <v>2487957433.255625</v>
      </c>
    </row>
    <row r="51" spans="1:25" ht="15" thickBot="1">
      <c r="A51" s="76" t="s">
        <v>249</v>
      </c>
      <c r="B51" s="77"/>
      <c r="C51" s="77"/>
      <c r="D51" s="78"/>
      <c r="E51" s="56">
        <f>E49-E50</f>
        <v>166094974.45</v>
      </c>
      <c r="F51" s="56">
        <f>F49-F50</f>
        <v>221385015</v>
      </c>
      <c r="G51" s="56">
        <f>G49-G50</f>
        <v>222403</v>
      </c>
      <c r="H51" s="56">
        <f>H49-H50</f>
        <v>0</v>
      </c>
      <c r="I51" s="56">
        <v>0</v>
      </c>
      <c r="J51" s="56">
        <v>0</v>
      </c>
      <c r="K51" s="56">
        <f aca="true" t="shared" si="6" ref="K51:V51">K49-K50</f>
        <v>6939400</v>
      </c>
      <c r="L51" s="56">
        <f t="shared" si="6"/>
        <v>14300</v>
      </c>
      <c r="M51" s="56">
        <f t="shared" si="6"/>
        <v>110000</v>
      </c>
      <c r="N51" s="56">
        <f t="shared" si="6"/>
        <v>1675428</v>
      </c>
      <c r="O51" s="56">
        <f t="shared" si="6"/>
        <v>302809866</v>
      </c>
      <c r="P51" s="56">
        <f t="shared" si="6"/>
        <v>2361280</v>
      </c>
      <c r="Q51" s="56">
        <f t="shared" si="6"/>
        <v>0</v>
      </c>
      <c r="R51" s="56">
        <v>0</v>
      </c>
      <c r="S51" s="56">
        <f t="shared" si="6"/>
        <v>34317238</v>
      </c>
      <c r="T51" s="57">
        <f t="shared" si="6"/>
        <v>49426759</v>
      </c>
      <c r="U51" s="58">
        <f t="shared" si="6"/>
        <v>173352214.95687503</v>
      </c>
      <c r="V51" s="56">
        <f t="shared" si="6"/>
        <v>15623400</v>
      </c>
      <c r="W51" s="56">
        <f>W49-W50</f>
        <v>0</v>
      </c>
      <c r="X51" s="56">
        <f>X49-X50</f>
        <v>128262630</v>
      </c>
      <c r="Y51" s="44">
        <f t="shared" si="3"/>
        <v>1102594908.4068751</v>
      </c>
    </row>
    <row r="52" spans="1:25" ht="15" thickBot="1">
      <c r="A52" s="76" t="s">
        <v>246</v>
      </c>
      <c r="B52" s="77"/>
      <c r="C52" s="77"/>
      <c r="D52" s="78"/>
      <c r="E52" s="56">
        <f>'[1]AA 2015'!$J$106+'[1]AA 2015'!$J$120+'[2]inventar 2017'!$J$114</f>
        <v>22656516</v>
      </c>
      <c r="F52" s="56">
        <v>7514589</v>
      </c>
      <c r="G52" s="56">
        <v>63200</v>
      </c>
      <c r="H52" s="56">
        <v>30400</v>
      </c>
      <c r="I52" s="56">
        <v>0</v>
      </c>
      <c r="J52" s="56">
        <v>0</v>
      </c>
      <c r="K52" s="56">
        <v>32000</v>
      </c>
      <c r="L52" s="56">
        <v>336000</v>
      </c>
      <c r="M52" s="56">
        <v>287176</v>
      </c>
      <c r="N52" s="56">
        <v>688250</v>
      </c>
      <c r="O52" s="56">
        <v>31000</v>
      </c>
      <c r="P52" s="56">
        <v>4224640</v>
      </c>
      <c r="Q52" s="56">
        <v>471504</v>
      </c>
      <c r="R52" s="56">
        <v>0</v>
      </c>
      <c r="S52" s="56">
        <v>1627480</v>
      </c>
      <c r="T52" s="57">
        <v>2433540</v>
      </c>
      <c r="U52" s="58">
        <v>11165550</v>
      </c>
      <c r="V52" s="56">
        <v>930200</v>
      </c>
      <c r="W52" s="56">
        <v>0</v>
      </c>
      <c r="X52" s="56">
        <v>0</v>
      </c>
      <c r="Y52" s="44">
        <f t="shared" si="3"/>
        <v>52492045</v>
      </c>
    </row>
    <row r="53" spans="1:25" ht="15" thickBot="1">
      <c r="A53" s="76" t="s">
        <v>247</v>
      </c>
      <c r="B53" s="77"/>
      <c r="C53" s="77"/>
      <c r="D53" s="78"/>
      <c r="E53" s="56">
        <f>E52</f>
        <v>22656516</v>
      </c>
      <c r="F53" s="56">
        <f>F52</f>
        <v>7514589</v>
      </c>
      <c r="G53" s="56">
        <f>G52</f>
        <v>63200</v>
      </c>
      <c r="H53" s="56">
        <f>H52</f>
        <v>30400</v>
      </c>
      <c r="I53" s="56">
        <v>0</v>
      </c>
      <c r="J53" s="56">
        <v>0</v>
      </c>
      <c r="K53" s="56">
        <f aca="true" t="shared" si="7" ref="K53:V53">K52</f>
        <v>32000</v>
      </c>
      <c r="L53" s="56">
        <f t="shared" si="7"/>
        <v>336000</v>
      </c>
      <c r="M53" s="56">
        <f t="shared" si="7"/>
        <v>287176</v>
      </c>
      <c r="N53" s="56">
        <f t="shared" si="7"/>
        <v>688250</v>
      </c>
      <c r="O53" s="56">
        <f t="shared" si="7"/>
        <v>31000</v>
      </c>
      <c r="P53" s="56">
        <f t="shared" si="7"/>
        <v>4224640</v>
      </c>
      <c r="Q53" s="56">
        <f t="shared" si="7"/>
        <v>471504</v>
      </c>
      <c r="R53" s="56">
        <v>0</v>
      </c>
      <c r="S53" s="56">
        <f t="shared" si="7"/>
        <v>1627480</v>
      </c>
      <c r="T53" s="57">
        <f t="shared" si="7"/>
        <v>2433540</v>
      </c>
      <c r="U53" s="58">
        <f t="shared" si="7"/>
        <v>11165550</v>
      </c>
      <c r="V53" s="56">
        <f t="shared" si="7"/>
        <v>930200</v>
      </c>
      <c r="W53" s="56">
        <f>W52</f>
        <v>0</v>
      </c>
      <c r="X53" s="56">
        <f>X52</f>
        <v>0</v>
      </c>
      <c r="Y53" s="44">
        <f t="shared" si="3"/>
        <v>52492045</v>
      </c>
    </row>
    <row r="55" s="35" customFormat="1" ht="41.25" customHeight="1">
      <c r="B55" s="35" t="s">
        <v>279</v>
      </c>
    </row>
    <row r="56" spans="2:9" s="48" customFormat="1" ht="41.25" customHeight="1">
      <c r="B56" s="48" t="s">
        <v>251</v>
      </c>
      <c r="I56" s="48" t="s">
        <v>297</v>
      </c>
    </row>
  </sheetData>
  <sheetProtection/>
  <mergeCells count="58">
    <mergeCell ref="A43:D43"/>
    <mergeCell ref="A1:V2"/>
    <mergeCell ref="W1:Y1"/>
    <mergeCell ref="W2:Y2"/>
    <mergeCell ref="W3:Y3"/>
    <mergeCell ref="B5:D6"/>
    <mergeCell ref="Y5:Y6"/>
    <mergeCell ref="B42:D42"/>
    <mergeCell ref="B10:D10"/>
    <mergeCell ref="B39:D39"/>
    <mergeCell ref="B25:D25"/>
    <mergeCell ref="B26:D26"/>
    <mergeCell ref="B33:D33"/>
    <mergeCell ref="B27:D27"/>
    <mergeCell ref="B32:D32"/>
    <mergeCell ref="A5:A6"/>
    <mergeCell ref="B34:D34"/>
    <mergeCell ref="B18:D18"/>
    <mergeCell ref="B22:D22"/>
    <mergeCell ref="B23:D23"/>
    <mergeCell ref="B19:D19"/>
    <mergeCell ref="B7:D7"/>
    <mergeCell ref="B8:D8"/>
    <mergeCell ref="B9:D9"/>
    <mergeCell ref="B24:D24"/>
    <mergeCell ref="L5:L6"/>
    <mergeCell ref="M5:M6"/>
    <mergeCell ref="O5:O6"/>
    <mergeCell ref="K5:K6"/>
    <mergeCell ref="B41:D41"/>
    <mergeCell ref="B28:D28"/>
    <mergeCell ref="B29:D29"/>
    <mergeCell ref="B30:D30"/>
    <mergeCell ref="B31:D31"/>
    <mergeCell ref="B35:D35"/>
    <mergeCell ref="B36:D36"/>
    <mergeCell ref="B38:D38"/>
    <mergeCell ref="B37:D37"/>
    <mergeCell ref="B12:D12"/>
    <mergeCell ref="B40:D40"/>
    <mergeCell ref="B11:D11"/>
    <mergeCell ref="B13:D13"/>
    <mergeCell ref="B14:D14"/>
    <mergeCell ref="B15:D15"/>
    <mergeCell ref="B16:D16"/>
    <mergeCell ref="B17:D17"/>
    <mergeCell ref="B20:D20"/>
    <mergeCell ref="B21:D21"/>
    <mergeCell ref="A49:D49"/>
    <mergeCell ref="A44:D44"/>
    <mergeCell ref="A45:D45"/>
    <mergeCell ref="A46:D46"/>
    <mergeCell ref="A47:D47"/>
    <mergeCell ref="A48:D48"/>
    <mergeCell ref="A53:D53"/>
    <mergeCell ref="A52:D52"/>
    <mergeCell ref="A51:D51"/>
    <mergeCell ref="A50:D50"/>
  </mergeCells>
  <printOptions/>
  <pageMargins left="0.75" right="0.75" top="1" bottom="1" header="0.5" footer="0.5"/>
  <pageSetup horizontalDpi="600" verticalDpi="600" orientation="landscape" scale="31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7"/>
  <sheetViews>
    <sheetView view="pageBreakPreview" zoomScaleSheetLayoutView="100" zoomScalePageLayoutView="0" workbookViewId="0" topLeftCell="A165">
      <selection activeCell="A175" sqref="A175:D175"/>
    </sheetView>
  </sheetViews>
  <sheetFormatPr defaultColWidth="9.00390625" defaultRowHeight="12.75"/>
  <cols>
    <col min="1" max="3" width="12.375" style="0" customWidth="1"/>
    <col min="4" max="4" width="17.875" style="0" customWidth="1"/>
    <col min="5" max="5" width="13.50390625" style="0" customWidth="1"/>
    <col min="7" max="7" width="7.50390625" style="0" customWidth="1"/>
    <col min="9" max="9" width="6.625" style="0" customWidth="1"/>
  </cols>
  <sheetData>
    <row r="1" spans="6:11" ht="12.75">
      <c r="F1" s="5"/>
      <c r="G1" s="5"/>
      <c r="H1" s="5" t="s">
        <v>211</v>
      </c>
      <c r="I1" s="5"/>
      <c r="J1" s="5"/>
      <c r="K1" s="5"/>
    </row>
    <row r="2" spans="6:11" ht="12.75">
      <c r="F2" s="182" t="s">
        <v>212</v>
      </c>
      <c r="G2" s="182"/>
      <c r="H2" s="182"/>
      <c r="I2" s="182"/>
      <c r="J2" s="18"/>
      <c r="K2" s="18"/>
    </row>
    <row r="3" spans="6:11" ht="12.75">
      <c r="F3" s="182" t="s">
        <v>298</v>
      </c>
      <c r="G3" s="182"/>
      <c r="H3" s="182"/>
      <c r="I3" s="182"/>
      <c r="J3" s="18"/>
      <c r="K3" s="18"/>
    </row>
    <row r="5" spans="1:12" ht="12.75">
      <c r="A5" s="183" t="s">
        <v>0</v>
      </c>
      <c r="B5" s="183"/>
      <c r="C5" s="183"/>
      <c r="D5" s="183"/>
      <c r="E5" s="183"/>
      <c r="F5" s="183"/>
      <c r="G5" s="183"/>
      <c r="H5" s="183"/>
      <c r="I5" s="183"/>
      <c r="J5" s="11"/>
      <c r="K5" s="11"/>
      <c r="L5" s="11"/>
    </row>
    <row r="6" spans="1:12" ht="12.75">
      <c r="A6" s="183" t="s">
        <v>21</v>
      </c>
      <c r="B6" s="183"/>
      <c r="C6" s="183"/>
      <c r="D6" s="183"/>
      <c r="E6" s="183"/>
      <c r="F6" s="183"/>
      <c r="G6" s="183"/>
      <c r="H6" s="183"/>
      <c r="I6" s="183"/>
      <c r="J6" s="11"/>
      <c r="K6" s="11"/>
      <c r="L6" s="11"/>
    </row>
    <row r="8" spans="2:8" ht="12.75">
      <c r="B8" s="181" t="s">
        <v>296</v>
      </c>
      <c r="C8" s="181"/>
      <c r="D8" s="181"/>
      <c r="E8" s="181"/>
      <c r="F8" s="181"/>
      <c r="G8" s="181"/>
      <c r="H8" s="181"/>
    </row>
    <row r="10" spans="1:4" ht="12.75">
      <c r="A10" t="s">
        <v>22</v>
      </c>
      <c r="D10" t="s">
        <v>210</v>
      </c>
    </row>
    <row r="11" spans="1:4" ht="12.75">
      <c r="A11" t="s">
        <v>5</v>
      </c>
      <c r="D11" t="s">
        <v>209</v>
      </c>
    </row>
    <row r="12" ht="13.5" thickBot="1">
      <c r="A12" t="s">
        <v>23</v>
      </c>
    </row>
    <row r="13" spans="1:12" ht="13.5" thickBot="1">
      <c r="A13" t="s">
        <v>24</v>
      </c>
      <c r="H13" s="175">
        <v>51</v>
      </c>
      <c r="I13" s="176"/>
      <c r="J13" s="12"/>
      <c r="K13" s="12"/>
      <c r="L13" s="12"/>
    </row>
    <row r="14" ht="12.75">
      <c r="A14" t="s">
        <v>25</v>
      </c>
    </row>
    <row r="15" spans="1:4" ht="12.75">
      <c r="A15" t="s">
        <v>26</v>
      </c>
      <c r="D15" t="s">
        <v>208</v>
      </c>
    </row>
    <row r="16" ht="12.75">
      <c r="A16" t="s">
        <v>27</v>
      </c>
    </row>
    <row r="17" ht="13.5" thickBot="1">
      <c r="A17" t="s">
        <v>28</v>
      </c>
    </row>
    <row r="18" spans="1:12" ht="13.5" thickBot="1">
      <c r="A18" t="s">
        <v>29</v>
      </c>
      <c r="H18" s="175">
        <v>210002</v>
      </c>
      <c r="I18" s="176"/>
      <c r="J18" s="12"/>
      <c r="K18" s="12"/>
      <c r="L18" s="12"/>
    </row>
    <row r="19" ht="13.5" thickBot="1">
      <c r="A19" t="s">
        <v>30</v>
      </c>
    </row>
    <row r="20" spans="6:12" ht="13.5" thickBot="1">
      <c r="F20" t="s">
        <v>6</v>
      </c>
      <c r="H20" s="175"/>
      <c r="I20" s="176"/>
      <c r="J20" s="12"/>
      <c r="K20" s="12"/>
      <c r="L20" s="12"/>
    </row>
    <row r="21" spans="6:12" ht="13.5" thickBot="1">
      <c r="F21" t="s">
        <v>7</v>
      </c>
      <c r="H21" s="175"/>
      <c r="I21" s="176"/>
      <c r="J21" s="12"/>
      <c r="K21" s="12"/>
      <c r="L21" s="12"/>
    </row>
    <row r="22" spans="6:12" ht="13.5" thickBot="1">
      <c r="F22" t="s">
        <v>8</v>
      </c>
      <c r="H22" s="175"/>
      <c r="I22" s="176"/>
      <c r="J22" s="12"/>
      <c r="K22" s="12"/>
      <c r="L22" s="12"/>
    </row>
    <row r="23" spans="1:12" ht="13.5" thickBot="1">
      <c r="A23" t="s">
        <v>9</v>
      </c>
      <c r="H23" s="175"/>
      <c r="I23" s="176"/>
      <c r="J23" s="12"/>
      <c r="K23" s="12"/>
      <c r="L23" s="12"/>
    </row>
    <row r="24" ht="12.75">
      <c r="A24" t="s">
        <v>1</v>
      </c>
    </row>
    <row r="25" ht="12.75">
      <c r="A25" t="s">
        <v>31</v>
      </c>
    </row>
    <row r="26" ht="13.5" thickBot="1"/>
    <row r="27" spans="1:12" ht="12.75">
      <c r="A27" s="97" t="s">
        <v>32</v>
      </c>
      <c r="B27" s="98"/>
      <c r="C27" s="98"/>
      <c r="D27" s="99"/>
      <c r="E27" s="9" t="s">
        <v>10</v>
      </c>
      <c r="F27" s="177" t="s">
        <v>2</v>
      </c>
      <c r="G27" s="178"/>
      <c r="H27" s="177" t="s">
        <v>3</v>
      </c>
      <c r="I27" s="178"/>
      <c r="J27" s="13"/>
      <c r="K27" s="13"/>
      <c r="L27" s="13"/>
    </row>
    <row r="28" spans="1:12" ht="13.5" thickBot="1">
      <c r="A28" s="162"/>
      <c r="B28" s="163"/>
      <c r="C28" s="163"/>
      <c r="D28" s="164"/>
      <c r="E28" s="10" t="s">
        <v>11</v>
      </c>
      <c r="F28" s="179"/>
      <c r="G28" s="180"/>
      <c r="H28" s="179" t="s">
        <v>33</v>
      </c>
      <c r="I28" s="180"/>
      <c r="J28" s="13"/>
      <c r="K28" s="13"/>
      <c r="L28" s="13"/>
    </row>
    <row r="29" spans="1:12" s="1" customFormat="1" ht="12.75">
      <c r="A29" s="159" t="s">
        <v>4</v>
      </c>
      <c r="B29" s="160"/>
      <c r="C29" s="160"/>
      <c r="D29" s="161"/>
      <c r="E29" s="2"/>
      <c r="F29" s="133">
        <f>F30</f>
        <v>3590552.3</v>
      </c>
      <c r="G29" s="134"/>
      <c r="H29" s="133">
        <f>H30</f>
        <v>4364639.5</v>
      </c>
      <c r="I29" s="134"/>
      <c r="J29" s="14"/>
      <c r="K29" s="14"/>
      <c r="L29" s="14"/>
    </row>
    <row r="30" spans="1:12" s="23" customFormat="1" ht="12.75">
      <c r="A30" s="167" t="s">
        <v>34</v>
      </c>
      <c r="B30" s="168"/>
      <c r="C30" s="168"/>
      <c r="D30" s="169"/>
      <c r="E30" s="22" t="s">
        <v>12</v>
      </c>
      <c r="F30" s="109">
        <v>3590552.3</v>
      </c>
      <c r="G30" s="110"/>
      <c r="H30" s="109">
        <v>4364639.5</v>
      </c>
      <c r="I30" s="110"/>
      <c r="J30" s="17"/>
      <c r="K30" s="17"/>
      <c r="L30" s="17"/>
    </row>
    <row r="31" spans="1:12" s="1" customFormat="1" ht="12.75">
      <c r="A31" s="154" t="s">
        <v>35</v>
      </c>
      <c r="B31" s="155"/>
      <c r="C31" s="155"/>
      <c r="D31" s="156"/>
      <c r="E31" s="2"/>
      <c r="F31" s="133">
        <f>F32+F34+F36+F39+F42+F44</f>
        <v>1737</v>
      </c>
      <c r="G31" s="134"/>
      <c r="H31" s="133">
        <f>H32+H34+H36+H39+H42+H44</f>
        <v>5989.6</v>
      </c>
      <c r="I31" s="134"/>
      <c r="J31" s="14"/>
      <c r="K31" s="14"/>
      <c r="L31" s="14"/>
    </row>
    <row r="32" spans="1:12" s="23" customFormat="1" ht="12.75">
      <c r="A32" s="116" t="s">
        <v>36</v>
      </c>
      <c r="B32" s="117"/>
      <c r="C32" s="117"/>
      <c r="D32" s="118"/>
      <c r="E32" s="172" t="s">
        <v>13</v>
      </c>
      <c r="F32" s="142">
        <v>0</v>
      </c>
      <c r="G32" s="143"/>
      <c r="H32" s="142">
        <v>0</v>
      </c>
      <c r="I32" s="143"/>
      <c r="J32" s="24"/>
      <c r="K32" s="24"/>
      <c r="L32" s="24"/>
    </row>
    <row r="33" spans="1:12" s="23" customFormat="1" ht="12.75">
      <c r="A33" s="122" t="s">
        <v>37</v>
      </c>
      <c r="B33" s="124"/>
      <c r="C33" s="124"/>
      <c r="D33" s="123"/>
      <c r="E33" s="173"/>
      <c r="F33" s="144"/>
      <c r="G33" s="145"/>
      <c r="H33" s="144"/>
      <c r="I33" s="145"/>
      <c r="J33" s="24"/>
      <c r="K33" s="24"/>
      <c r="L33" s="24"/>
    </row>
    <row r="34" spans="1:12" s="23" customFormat="1" ht="12.75">
      <c r="A34" s="116" t="s">
        <v>38</v>
      </c>
      <c r="B34" s="117"/>
      <c r="C34" s="117"/>
      <c r="D34" s="118"/>
      <c r="E34" s="172" t="s">
        <v>14</v>
      </c>
      <c r="F34" s="142"/>
      <c r="G34" s="143"/>
      <c r="H34" s="142"/>
      <c r="I34" s="143"/>
      <c r="J34" s="24"/>
      <c r="K34" s="24"/>
      <c r="L34" s="24"/>
    </row>
    <row r="35" spans="1:12" s="23" customFormat="1" ht="12.75">
      <c r="A35" s="122" t="s">
        <v>39</v>
      </c>
      <c r="B35" s="124"/>
      <c r="C35" s="124"/>
      <c r="D35" s="123"/>
      <c r="E35" s="173"/>
      <c r="F35" s="144"/>
      <c r="G35" s="145"/>
      <c r="H35" s="144"/>
      <c r="I35" s="145"/>
      <c r="J35" s="24"/>
      <c r="K35" s="24"/>
      <c r="L35" s="24"/>
    </row>
    <row r="36" spans="1:12" s="23" customFormat="1" ht="12.75">
      <c r="A36" s="116" t="s">
        <v>40</v>
      </c>
      <c r="B36" s="117"/>
      <c r="C36" s="117"/>
      <c r="D36" s="118"/>
      <c r="E36" s="172" t="s">
        <v>15</v>
      </c>
      <c r="F36" s="142"/>
      <c r="G36" s="143"/>
      <c r="H36" s="142"/>
      <c r="I36" s="143"/>
      <c r="J36" s="24"/>
      <c r="K36" s="24"/>
      <c r="L36" s="24"/>
    </row>
    <row r="37" spans="1:12" s="23" customFormat="1" ht="12.75">
      <c r="A37" s="122" t="s">
        <v>41</v>
      </c>
      <c r="B37" s="124"/>
      <c r="C37" s="124"/>
      <c r="D37" s="123"/>
      <c r="E37" s="174"/>
      <c r="F37" s="146"/>
      <c r="G37" s="147"/>
      <c r="H37" s="146"/>
      <c r="I37" s="147"/>
      <c r="J37" s="24"/>
      <c r="K37" s="24"/>
      <c r="L37" s="24"/>
    </row>
    <row r="38" spans="1:12" s="23" customFormat="1" ht="12.75">
      <c r="A38" s="122" t="s">
        <v>42</v>
      </c>
      <c r="B38" s="124"/>
      <c r="C38" s="124"/>
      <c r="D38" s="123"/>
      <c r="E38" s="173"/>
      <c r="F38" s="144"/>
      <c r="G38" s="145"/>
      <c r="H38" s="144"/>
      <c r="I38" s="145"/>
      <c r="J38" s="24"/>
      <c r="K38" s="24"/>
      <c r="L38" s="24"/>
    </row>
    <row r="39" spans="1:12" s="23" customFormat="1" ht="12.75">
      <c r="A39" s="116" t="s">
        <v>43</v>
      </c>
      <c r="B39" s="117"/>
      <c r="C39" s="117"/>
      <c r="D39" s="118"/>
      <c r="E39" s="172" t="s">
        <v>17</v>
      </c>
      <c r="F39" s="142"/>
      <c r="G39" s="143"/>
      <c r="H39" s="142"/>
      <c r="I39" s="143"/>
      <c r="J39" s="24"/>
      <c r="K39" s="24"/>
      <c r="L39" s="24"/>
    </row>
    <row r="40" spans="1:12" s="23" customFormat="1" ht="12.75">
      <c r="A40" s="122" t="s">
        <v>44</v>
      </c>
      <c r="B40" s="124"/>
      <c r="C40" s="124"/>
      <c r="D40" s="123"/>
      <c r="E40" s="174"/>
      <c r="F40" s="146"/>
      <c r="G40" s="147"/>
      <c r="H40" s="146"/>
      <c r="I40" s="147"/>
      <c r="J40" s="24"/>
      <c r="K40" s="24"/>
      <c r="L40" s="24"/>
    </row>
    <row r="41" spans="1:12" s="23" customFormat="1" ht="12.75">
      <c r="A41" s="122" t="s">
        <v>45</v>
      </c>
      <c r="B41" s="124"/>
      <c r="C41" s="124"/>
      <c r="D41" s="123"/>
      <c r="E41" s="173"/>
      <c r="F41" s="144"/>
      <c r="G41" s="145"/>
      <c r="H41" s="144"/>
      <c r="I41" s="145"/>
      <c r="J41" s="24"/>
      <c r="K41" s="24"/>
      <c r="L41" s="24"/>
    </row>
    <row r="42" spans="1:12" s="23" customFormat="1" ht="12.75">
      <c r="A42" s="116" t="s">
        <v>46</v>
      </c>
      <c r="B42" s="117"/>
      <c r="C42" s="117"/>
      <c r="D42" s="118"/>
      <c r="E42" s="172" t="s">
        <v>16</v>
      </c>
      <c r="F42" s="142"/>
      <c r="G42" s="143"/>
      <c r="H42" s="142"/>
      <c r="I42" s="143"/>
      <c r="J42" s="24"/>
      <c r="K42" s="24"/>
      <c r="L42" s="24"/>
    </row>
    <row r="43" spans="1:12" s="23" customFormat="1" ht="12.75">
      <c r="A43" s="65" t="s">
        <v>47</v>
      </c>
      <c r="B43" s="107"/>
      <c r="C43" s="107"/>
      <c r="D43" s="108"/>
      <c r="E43" s="173"/>
      <c r="F43" s="144"/>
      <c r="G43" s="145"/>
      <c r="H43" s="144"/>
      <c r="I43" s="145"/>
      <c r="J43" s="24"/>
      <c r="K43" s="24"/>
      <c r="L43" s="24"/>
    </row>
    <row r="44" spans="1:12" s="23" customFormat="1" ht="12.75">
      <c r="A44" s="122" t="s">
        <v>48</v>
      </c>
      <c r="B44" s="124"/>
      <c r="C44" s="124"/>
      <c r="D44" s="123"/>
      <c r="E44" s="22" t="s">
        <v>18</v>
      </c>
      <c r="F44" s="170">
        <v>1737</v>
      </c>
      <c r="G44" s="171"/>
      <c r="H44" s="170">
        <v>5989.6</v>
      </c>
      <c r="I44" s="171"/>
      <c r="J44" s="24"/>
      <c r="K44" s="24"/>
      <c r="L44" s="24"/>
    </row>
    <row r="45" spans="1:12" s="1" customFormat="1" ht="12.75">
      <c r="A45" s="154" t="s">
        <v>49</v>
      </c>
      <c r="B45" s="155"/>
      <c r="C45" s="155"/>
      <c r="D45" s="156"/>
      <c r="E45" s="157"/>
      <c r="F45" s="150">
        <f>F47</f>
        <v>52492</v>
      </c>
      <c r="G45" s="151"/>
      <c r="H45" s="150">
        <f>H47</f>
        <v>31347.3</v>
      </c>
      <c r="I45" s="151"/>
      <c r="J45" s="15"/>
      <c r="K45" s="15"/>
      <c r="L45" s="15"/>
    </row>
    <row r="46" spans="1:12" s="1" customFormat="1" ht="12.75">
      <c r="A46" s="130" t="s">
        <v>50</v>
      </c>
      <c r="B46" s="131"/>
      <c r="C46" s="131"/>
      <c r="D46" s="132"/>
      <c r="E46" s="158"/>
      <c r="F46" s="152"/>
      <c r="G46" s="153"/>
      <c r="H46" s="152"/>
      <c r="I46" s="153"/>
      <c r="J46" s="15"/>
      <c r="K46" s="15"/>
      <c r="L46" s="15"/>
    </row>
    <row r="47" spans="1:12" s="23" customFormat="1" ht="12.75">
      <c r="A47" s="122" t="s">
        <v>51</v>
      </c>
      <c r="B47" s="124"/>
      <c r="C47" s="124"/>
      <c r="D47" s="123"/>
      <c r="E47" s="22" t="s">
        <v>19</v>
      </c>
      <c r="F47" s="109">
        <v>52492</v>
      </c>
      <c r="G47" s="110"/>
      <c r="H47" s="109">
        <v>31347.3</v>
      </c>
      <c r="I47" s="110"/>
      <c r="J47" s="17"/>
      <c r="K47" s="17"/>
      <c r="L47" s="17"/>
    </row>
    <row r="48" spans="1:12" s="1" customFormat="1" ht="12.75">
      <c r="A48" s="154" t="s">
        <v>52</v>
      </c>
      <c r="B48" s="155"/>
      <c r="C48" s="155"/>
      <c r="D48" s="156"/>
      <c r="E48" s="157"/>
      <c r="F48" s="150">
        <f>F50+F52+F54+F56+F58+F60+F61+F62+F63+F66+F70+F72+F73+F75+F76+F78+F79</f>
        <v>1262.9</v>
      </c>
      <c r="G48" s="151"/>
      <c r="H48" s="150">
        <f>H50+H52+H54+H56+H58+H60+H61+H62+H63+H66+H70+H72+H73+H75+H76+H78+H79</f>
        <v>886.5</v>
      </c>
      <c r="I48" s="151"/>
      <c r="J48" s="15"/>
      <c r="K48" s="15"/>
      <c r="L48" s="16"/>
    </row>
    <row r="49" spans="1:12" s="1" customFormat="1" ht="12.75">
      <c r="A49" s="139" t="s">
        <v>53</v>
      </c>
      <c r="B49" s="140"/>
      <c r="C49" s="140"/>
      <c r="D49" s="141"/>
      <c r="E49" s="158"/>
      <c r="F49" s="152"/>
      <c r="G49" s="153"/>
      <c r="H49" s="152"/>
      <c r="I49" s="153"/>
      <c r="J49" s="15"/>
      <c r="K49" s="15"/>
      <c r="L49" s="16"/>
    </row>
    <row r="50" spans="1:12" s="23" customFormat="1" ht="12.75">
      <c r="A50" s="116" t="s">
        <v>54</v>
      </c>
      <c r="B50" s="117"/>
      <c r="C50" s="117"/>
      <c r="D50" s="118"/>
      <c r="E50" s="172" t="s">
        <v>20</v>
      </c>
      <c r="F50" s="116"/>
      <c r="G50" s="118"/>
      <c r="H50" s="116"/>
      <c r="I50" s="118"/>
      <c r="J50" s="25"/>
      <c r="K50" s="25"/>
      <c r="L50" s="25"/>
    </row>
    <row r="51" spans="1:12" s="23" customFormat="1" ht="12.75">
      <c r="A51" s="122" t="s">
        <v>55</v>
      </c>
      <c r="B51" s="124"/>
      <c r="C51" s="124"/>
      <c r="D51" s="123"/>
      <c r="E51" s="173"/>
      <c r="F51" s="65"/>
      <c r="G51" s="108"/>
      <c r="H51" s="65"/>
      <c r="I51" s="108"/>
      <c r="J51" s="25"/>
      <c r="K51" s="25"/>
      <c r="L51" s="25"/>
    </row>
    <row r="52" spans="1:12" s="23" customFormat="1" ht="12.75">
      <c r="A52" s="116" t="s">
        <v>56</v>
      </c>
      <c r="B52" s="117"/>
      <c r="C52" s="117"/>
      <c r="D52" s="118"/>
      <c r="E52" s="119">
        <v>100</v>
      </c>
      <c r="F52" s="116"/>
      <c r="G52" s="118"/>
      <c r="H52" s="116"/>
      <c r="I52" s="118"/>
      <c r="J52" s="25"/>
      <c r="K52" s="25"/>
      <c r="L52" s="25"/>
    </row>
    <row r="53" spans="1:12" s="23" customFormat="1" ht="12.75">
      <c r="A53" s="122" t="s">
        <v>57</v>
      </c>
      <c r="B53" s="124"/>
      <c r="C53" s="124"/>
      <c r="D53" s="123"/>
      <c r="E53" s="121"/>
      <c r="F53" s="65"/>
      <c r="G53" s="108"/>
      <c r="H53" s="65"/>
      <c r="I53" s="108"/>
      <c r="J53" s="25"/>
      <c r="K53" s="25"/>
      <c r="L53" s="25"/>
    </row>
    <row r="54" spans="1:12" s="23" customFormat="1" ht="12.75">
      <c r="A54" s="116" t="s">
        <v>58</v>
      </c>
      <c r="B54" s="117"/>
      <c r="C54" s="117"/>
      <c r="D54" s="118"/>
      <c r="E54" s="119">
        <v>110</v>
      </c>
      <c r="F54" s="116"/>
      <c r="G54" s="118"/>
      <c r="H54" s="116"/>
      <c r="I54" s="118"/>
      <c r="J54" s="25"/>
      <c r="K54" s="25"/>
      <c r="L54" s="25"/>
    </row>
    <row r="55" spans="1:12" s="23" customFormat="1" ht="12.75">
      <c r="A55" s="122" t="s">
        <v>59</v>
      </c>
      <c r="B55" s="124"/>
      <c r="C55" s="124"/>
      <c r="D55" s="123"/>
      <c r="E55" s="121"/>
      <c r="F55" s="65"/>
      <c r="G55" s="108"/>
      <c r="H55" s="65"/>
      <c r="I55" s="108"/>
      <c r="J55" s="25"/>
      <c r="K55" s="25"/>
      <c r="L55" s="25"/>
    </row>
    <row r="56" spans="1:12" s="23" customFormat="1" ht="12.75">
      <c r="A56" s="116" t="s">
        <v>60</v>
      </c>
      <c r="B56" s="117"/>
      <c r="C56" s="117"/>
      <c r="D56" s="118"/>
      <c r="E56" s="119">
        <v>120</v>
      </c>
      <c r="F56" s="116"/>
      <c r="G56" s="118"/>
      <c r="H56" s="116"/>
      <c r="I56" s="118"/>
      <c r="J56" s="25"/>
      <c r="K56" s="25"/>
      <c r="L56" s="25"/>
    </row>
    <row r="57" spans="1:12" s="23" customFormat="1" ht="12.75">
      <c r="A57" s="122" t="s">
        <v>61</v>
      </c>
      <c r="B57" s="124"/>
      <c r="C57" s="124"/>
      <c r="D57" s="123"/>
      <c r="E57" s="121"/>
      <c r="F57" s="65"/>
      <c r="G57" s="108"/>
      <c r="H57" s="65"/>
      <c r="I57" s="108"/>
      <c r="J57" s="25"/>
      <c r="K57" s="25"/>
      <c r="L57" s="25"/>
    </row>
    <row r="58" spans="1:12" s="23" customFormat="1" ht="12.75">
      <c r="A58" s="116" t="s">
        <v>62</v>
      </c>
      <c r="B58" s="117"/>
      <c r="C58" s="117"/>
      <c r="D58" s="118"/>
      <c r="E58" s="119">
        <v>130</v>
      </c>
      <c r="F58" s="116"/>
      <c r="G58" s="118"/>
      <c r="H58" s="116"/>
      <c r="I58" s="118"/>
      <c r="J58" s="25"/>
      <c r="K58" s="25"/>
      <c r="L58" s="25"/>
    </row>
    <row r="59" spans="1:12" s="23" customFormat="1" ht="12.75">
      <c r="A59" s="65" t="s">
        <v>63</v>
      </c>
      <c r="B59" s="107"/>
      <c r="C59" s="107"/>
      <c r="D59" s="108"/>
      <c r="E59" s="121"/>
      <c r="F59" s="65"/>
      <c r="G59" s="108"/>
      <c r="H59" s="65"/>
      <c r="I59" s="108"/>
      <c r="J59" s="25"/>
      <c r="K59" s="25"/>
      <c r="L59" s="25"/>
    </row>
    <row r="60" spans="1:12" s="23" customFormat="1" ht="12.75">
      <c r="A60" s="65" t="s">
        <v>64</v>
      </c>
      <c r="B60" s="107"/>
      <c r="C60" s="107"/>
      <c r="D60" s="108"/>
      <c r="E60" s="26">
        <v>140</v>
      </c>
      <c r="F60" s="109"/>
      <c r="G60" s="110"/>
      <c r="H60" s="109"/>
      <c r="I60" s="110"/>
      <c r="J60" s="17"/>
      <c r="K60" s="17"/>
      <c r="L60" s="17"/>
    </row>
    <row r="61" spans="1:12" s="23" customFormat="1" ht="12.75">
      <c r="A61" s="167" t="s">
        <v>65</v>
      </c>
      <c r="B61" s="168"/>
      <c r="C61" s="168"/>
      <c r="D61" s="169"/>
      <c r="E61" s="26">
        <v>150</v>
      </c>
      <c r="F61" s="109"/>
      <c r="G61" s="110"/>
      <c r="H61" s="109"/>
      <c r="I61" s="110"/>
      <c r="J61" s="17"/>
      <c r="K61" s="17"/>
      <c r="L61" s="17"/>
    </row>
    <row r="62" spans="1:12" s="23" customFormat="1" ht="12.75">
      <c r="A62" s="116" t="s">
        <v>66</v>
      </c>
      <c r="B62" s="117"/>
      <c r="C62" s="117"/>
      <c r="D62" s="118"/>
      <c r="E62" s="26">
        <v>160</v>
      </c>
      <c r="F62" s="109"/>
      <c r="G62" s="110"/>
      <c r="H62" s="109"/>
      <c r="I62" s="110"/>
      <c r="J62" s="17"/>
      <c r="K62" s="17"/>
      <c r="L62" s="17"/>
    </row>
    <row r="63" spans="1:12" s="23" customFormat="1" ht="12.75">
      <c r="A63" s="116" t="s">
        <v>67</v>
      </c>
      <c r="B63" s="117"/>
      <c r="C63" s="117"/>
      <c r="D63" s="118"/>
      <c r="E63" s="119">
        <v>170</v>
      </c>
      <c r="F63" s="116"/>
      <c r="G63" s="118"/>
      <c r="H63" s="116"/>
      <c r="I63" s="118"/>
      <c r="J63" s="25"/>
      <c r="K63" s="25"/>
      <c r="L63" s="25"/>
    </row>
    <row r="64" spans="1:12" s="23" customFormat="1" ht="12.75">
      <c r="A64" s="122" t="s">
        <v>68</v>
      </c>
      <c r="B64" s="124"/>
      <c r="C64" s="124"/>
      <c r="D64" s="123"/>
      <c r="E64" s="120"/>
      <c r="F64" s="122"/>
      <c r="G64" s="123"/>
      <c r="H64" s="122"/>
      <c r="I64" s="123"/>
      <c r="J64" s="25"/>
      <c r="K64" s="25"/>
      <c r="L64" s="25"/>
    </row>
    <row r="65" spans="1:12" s="23" customFormat="1" ht="12.75">
      <c r="A65" s="122" t="s">
        <v>69</v>
      </c>
      <c r="B65" s="124"/>
      <c r="C65" s="124"/>
      <c r="D65" s="123"/>
      <c r="E65" s="121"/>
      <c r="F65" s="65"/>
      <c r="G65" s="108"/>
      <c r="H65" s="65"/>
      <c r="I65" s="108"/>
      <c r="J65" s="25"/>
      <c r="K65" s="25"/>
      <c r="L65" s="25"/>
    </row>
    <row r="66" spans="1:12" s="23" customFormat="1" ht="12.75">
      <c r="A66" s="116" t="s">
        <v>70</v>
      </c>
      <c r="B66" s="117"/>
      <c r="C66" s="117"/>
      <c r="D66" s="118"/>
      <c r="E66" s="119">
        <v>180</v>
      </c>
      <c r="F66" s="116"/>
      <c r="G66" s="118"/>
      <c r="H66" s="116"/>
      <c r="I66" s="118"/>
      <c r="J66" s="25"/>
      <c r="K66" s="25"/>
      <c r="L66" s="25"/>
    </row>
    <row r="67" spans="1:12" s="23" customFormat="1" ht="12.75">
      <c r="A67" s="122" t="s">
        <v>71</v>
      </c>
      <c r="B67" s="124"/>
      <c r="C67" s="124"/>
      <c r="D67" s="123"/>
      <c r="E67" s="120"/>
      <c r="F67" s="122"/>
      <c r="G67" s="123"/>
      <c r="H67" s="122"/>
      <c r="I67" s="123"/>
      <c r="J67" s="25"/>
      <c r="K67" s="25"/>
      <c r="L67" s="25"/>
    </row>
    <row r="68" spans="1:12" s="23" customFormat="1" ht="12.75">
      <c r="A68" s="122" t="s">
        <v>72</v>
      </c>
      <c r="B68" s="124"/>
      <c r="C68" s="124"/>
      <c r="D68" s="123"/>
      <c r="E68" s="120"/>
      <c r="F68" s="122"/>
      <c r="G68" s="123"/>
      <c r="H68" s="122"/>
      <c r="I68" s="123"/>
      <c r="J68" s="25"/>
      <c r="K68" s="25"/>
      <c r="L68" s="25"/>
    </row>
    <row r="69" spans="1:12" s="23" customFormat="1" ht="12.75">
      <c r="A69" s="122" t="s">
        <v>73</v>
      </c>
      <c r="B69" s="124"/>
      <c r="C69" s="124"/>
      <c r="D69" s="123"/>
      <c r="E69" s="121"/>
      <c r="F69" s="65"/>
      <c r="G69" s="108"/>
      <c r="H69" s="65"/>
      <c r="I69" s="108"/>
      <c r="J69" s="25"/>
      <c r="K69" s="25"/>
      <c r="L69" s="25"/>
    </row>
    <row r="70" spans="1:12" s="23" customFormat="1" ht="12.75">
      <c r="A70" s="116" t="s">
        <v>74</v>
      </c>
      <c r="B70" s="117"/>
      <c r="C70" s="117"/>
      <c r="D70" s="118"/>
      <c r="E70" s="119">
        <v>190</v>
      </c>
      <c r="F70" s="116"/>
      <c r="G70" s="118"/>
      <c r="H70" s="116"/>
      <c r="I70" s="118"/>
      <c r="J70" s="25"/>
      <c r="K70" s="25"/>
      <c r="L70" s="25"/>
    </row>
    <row r="71" spans="1:12" s="23" customFormat="1" ht="12.75">
      <c r="A71" s="65" t="s">
        <v>75</v>
      </c>
      <c r="B71" s="107"/>
      <c r="C71" s="107"/>
      <c r="D71" s="108"/>
      <c r="E71" s="121"/>
      <c r="F71" s="65"/>
      <c r="G71" s="108"/>
      <c r="H71" s="65"/>
      <c r="I71" s="108"/>
      <c r="J71" s="25"/>
      <c r="K71" s="25"/>
      <c r="L71" s="25"/>
    </row>
    <row r="72" spans="1:12" s="23" customFormat="1" ht="12.75">
      <c r="A72" s="122" t="s">
        <v>76</v>
      </c>
      <c r="B72" s="124"/>
      <c r="C72" s="124"/>
      <c r="D72" s="123"/>
      <c r="E72" s="26">
        <v>200</v>
      </c>
      <c r="F72" s="109"/>
      <c r="G72" s="110"/>
      <c r="H72" s="109"/>
      <c r="I72" s="110"/>
      <c r="J72" s="17"/>
      <c r="K72" s="17"/>
      <c r="L72" s="17"/>
    </row>
    <row r="73" spans="1:12" s="23" customFormat="1" ht="12.75">
      <c r="A73" s="116" t="s">
        <v>77</v>
      </c>
      <c r="B73" s="117"/>
      <c r="C73" s="117"/>
      <c r="D73" s="118"/>
      <c r="E73" s="119">
        <v>210</v>
      </c>
      <c r="F73" s="116"/>
      <c r="G73" s="118"/>
      <c r="H73" s="116"/>
      <c r="I73" s="118"/>
      <c r="J73" s="25"/>
      <c r="K73" s="25"/>
      <c r="L73" s="25"/>
    </row>
    <row r="74" spans="1:12" s="23" customFormat="1" ht="12.75">
      <c r="A74" s="65" t="s">
        <v>78</v>
      </c>
      <c r="B74" s="107"/>
      <c r="C74" s="107"/>
      <c r="D74" s="108"/>
      <c r="E74" s="121"/>
      <c r="F74" s="65"/>
      <c r="G74" s="108"/>
      <c r="H74" s="65"/>
      <c r="I74" s="108"/>
      <c r="J74" s="25"/>
      <c r="K74" s="25"/>
      <c r="L74" s="25"/>
    </row>
    <row r="75" spans="1:12" s="23" customFormat="1" ht="12.75">
      <c r="A75" s="122" t="s">
        <v>79</v>
      </c>
      <c r="B75" s="124"/>
      <c r="C75" s="124"/>
      <c r="D75" s="123"/>
      <c r="E75" s="26">
        <v>211</v>
      </c>
      <c r="F75" s="109">
        <v>1262.9</v>
      </c>
      <c r="G75" s="110"/>
      <c r="H75" s="109">
        <v>886.5</v>
      </c>
      <c r="I75" s="110"/>
      <c r="J75" s="17"/>
      <c r="K75" s="17"/>
      <c r="L75" s="17"/>
    </row>
    <row r="76" spans="1:12" s="23" customFormat="1" ht="12.75">
      <c r="A76" s="116" t="s">
        <v>80</v>
      </c>
      <c r="B76" s="117"/>
      <c r="C76" s="117"/>
      <c r="D76" s="118"/>
      <c r="E76" s="119">
        <v>212</v>
      </c>
      <c r="F76" s="116"/>
      <c r="G76" s="118"/>
      <c r="H76" s="116"/>
      <c r="I76" s="118"/>
      <c r="J76" s="25"/>
      <c r="K76" s="25"/>
      <c r="L76" s="25"/>
    </row>
    <row r="77" spans="1:12" s="23" customFormat="1" ht="12.75">
      <c r="A77" s="65" t="s">
        <v>81</v>
      </c>
      <c r="B77" s="107"/>
      <c r="C77" s="107"/>
      <c r="D77" s="108"/>
      <c r="E77" s="121"/>
      <c r="F77" s="65"/>
      <c r="G77" s="108"/>
      <c r="H77" s="65"/>
      <c r="I77" s="108"/>
      <c r="J77" s="25"/>
      <c r="K77" s="25"/>
      <c r="L77" s="25"/>
    </row>
    <row r="78" spans="1:12" s="23" customFormat="1" ht="12.75">
      <c r="A78" s="65" t="s">
        <v>82</v>
      </c>
      <c r="B78" s="107"/>
      <c r="C78" s="107"/>
      <c r="D78" s="108"/>
      <c r="E78" s="26">
        <v>220</v>
      </c>
      <c r="F78" s="109"/>
      <c r="G78" s="110"/>
      <c r="H78" s="109"/>
      <c r="I78" s="110"/>
      <c r="J78" s="17"/>
      <c r="K78" s="17"/>
      <c r="L78" s="17"/>
    </row>
    <row r="79" spans="1:12" s="23" customFormat="1" ht="12.75">
      <c r="A79" s="167" t="s">
        <v>83</v>
      </c>
      <c r="B79" s="168"/>
      <c r="C79" s="168"/>
      <c r="D79" s="169"/>
      <c r="E79" s="26">
        <v>230</v>
      </c>
      <c r="F79" s="109"/>
      <c r="G79" s="110"/>
      <c r="H79" s="109"/>
      <c r="I79" s="110"/>
      <c r="J79" s="17"/>
      <c r="K79" s="17"/>
      <c r="L79" s="17"/>
    </row>
    <row r="80" spans="1:12" s="1" customFormat="1" ht="12.75">
      <c r="A80" s="154" t="s">
        <v>84</v>
      </c>
      <c r="B80" s="155"/>
      <c r="C80" s="155"/>
      <c r="D80" s="156"/>
      <c r="E80" s="2"/>
      <c r="F80" s="133">
        <f>F81+F84+F87+F90+F93+F96+F98+F99+F100+F101+F103+F104+F106</f>
        <v>6969.2</v>
      </c>
      <c r="G80" s="134"/>
      <c r="H80" s="133">
        <f>H81+H84+H87+H90+H93+H96+H98+H99+H100+H101+H103+H104+H106</f>
        <v>6992</v>
      </c>
      <c r="I80" s="134"/>
      <c r="J80" s="14"/>
      <c r="K80" s="14"/>
      <c r="L80" s="14"/>
    </row>
    <row r="81" spans="1:12" s="23" customFormat="1" ht="12.75">
      <c r="A81" s="116" t="s">
        <v>85</v>
      </c>
      <c r="B81" s="117"/>
      <c r="C81" s="117"/>
      <c r="D81" s="118"/>
      <c r="E81" s="119">
        <v>240</v>
      </c>
      <c r="F81" s="116"/>
      <c r="G81" s="118"/>
      <c r="H81" s="116"/>
      <c r="I81" s="118"/>
      <c r="J81" s="25"/>
      <c r="K81" s="25"/>
      <c r="L81" s="25"/>
    </row>
    <row r="82" spans="1:12" s="23" customFormat="1" ht="12.75">
      <c r="A82" s="122" t="s">
        <v>86</v>
      </c>
      <c r="B82" s="124"/>
      <c r="C82" s="124"/>
      <c r="D82" s="123"/>
      <c r="E82" s="120"/>
      <c r="F82" s="122"/>
      <c r="G82" s="123"/>
      <c r="H82" s="122"/>
      <c r="I82" s="123"/>
      <c r="J82" s="25"/>
      <c r="K82" s="25"/>
      <c r="L82" s="25"/>
    </row>
    <row r="83" spans="1:12" s="23" customFormat="1" ht="12.75">
      <c r="A83" s="122" t="s">
        <v>87</v>
      </c>
      <c r="B83" s="124"/>
      <c r="C83" s="124"/>
      <c r="D83" s="123"/>
      <c r="E83" s="121"/>
      <c r="F83" s="65"/>
      <c r="G83" s="108"/>
      <c r="H83" s="65"/>
      <c r="I83" s="108"/>
      <c r="J83" s="25"/>
      <c r="K83" s="25"/>
      <c r="L83" s="25"/>
    </row>
    <row r="84" spans="1:12" s="23" customFormat="1" ht="12.75">
      <c r="A84" s="116" t="s">
        <v>88</v>
      </c>
      <c r="B84" s="117"/>
      <c r="C84" s="117"/>
      <c r="D84" s="118"/>
      <c r="E84" s="119">
        <v>241</v>
      </c>
      <c r="F84" s="116"/>
      <c r="G84" s="118"/>
      <c r="H84" s="116"/>
      <c r="I84" s="118"/>
      <c r="J84" s="25"/>
      <c r="K84" s="25"/>
      <c r="L84" s="25"/>
    </row>
    <row r="85" spans="1:12" s="23" customFormat="1" ht="12.75">
      <c r="A85" s="122" t="s">
        <v>89</v>
      </c>
      <c r="B85" s="124"/>
      <c r="C85" s="124"/>
      <c r="D85" s="123"/>
      <c r="E85" s="120"/>
      <c r="F85" s="122"/>
      <c r="G85" s="123"/>
      <c r="H85" s="122"/>
      <c r="I85" s="123"/>
      <c r="J85" s="25"/>
      <c r="K85" s="25"/>
      <c r="L85" s="25"/>
    </row>
    <row r="86" spans="1:12" s="23" customFormat="1" ht="12.75">
      <c r="A86" s="122" t="s">
        <v>90</v>
      </c>
      <c r="B86" s="124"/>
      <c r="C86" s="124"/>
      <c r="D86" s="123"/>
      <c r="E86" s="121"/>
      <c r="F86" s="65"/>
      <c r="G86" s="108"/>
      <c r="H86" s="65"/>
      <c r="I86" s="108"/>
      <c r="J86" s="25"/>
      <c r="K86" s="25"/>
      <c r="L86" s="25"/>
    </row>
    <row r="87" spans="1:12" s="23" customFormat="1" ht="12.75">
      <c r="A87" s="116" t="s">
        <v>91</v>
      </c>
      <c r="B87" s="117"/>
      <c r="C87" s="117"/>
      <c r="D87" s="118"/>
      <c r="E87" s="119">
        <v>250</v>
      </c>
      <c r="F87" s="116"/>
      <c r="G87" s="118"/>
      <c r="H87" s="116"/>
      <c r="I87" s="118"/>
      <c r="J87" s="25"/>
      <c r="K87" s="25"/>
      <c r="L87" s="25"/>
    </row>
    <row r="88" spans="1:12" s="23" customFormat="1" ht="12.75">
      <c r="A88" s="122" t="s">
        <v>92</v>
      </c>
      <c r="B88" s="124"/>
      <c r="C88" s="124"/>
      <c r="D88" s="123"/>
      <c r="E88" s="120"/>
      <c r="F88" s="122"/>
      <c r="G88" s="123"/>
      <c r="H88" s="122"/>
      <c r="I88" s="123"/>
      <c r="J88" s="25"/>
      <c r="K88" s="25"/>
      <c r="L88" s="25"/>
    </row>
    <row r="89" spans="1:12" s="23" customFormat="1" ht="12.75">
      <c r="A89" s="122" t="s">
        <v>93</v>
      </c>
      <c r="B89" s="124"/>
      <c r="C89" s="124"/>
      <c r="D89" s="123"/>
      <c r="E89" s="121"/>
      <c r="F89" s="65"/>
      <c r="G89" s="108"/>
      <c r="H89" s="65"/>
      <c r="I89" s="108"/>
      <c r="J89" s="25"/>
      <c r="K89" s="25"/>
      <c r="L89" s="25"/>
    </row>
    <row r="90" spans="1:12" s="23" customFormat="1" ht="12.75">
      <c r="A90" s="116" t="s">
        <v>94</v>
      </c>
      <c r="B90" s="117"/>
      <c r="C90" s="117"/>
      <c r="D90" s="118"/>
      <c r="E90" s="119">
        <v>251</v>
      </c>
      <c r="F90" s="116"/>
      <c r="G90" s="118"/>
      <c r="H90" s="116"/>
      <c r="I90" s="118"/>
      <c r="J90" s="25"/>
      <c r="K90" s="25"/>
      <c r="L90" s="25"/>
    </row>
    <row r="91" spans="1:12" s="23" customFormat="1" ht="12.75">
      <c r="A91" s="122" t="s">
        <v>95</v>
      </c>
      <c r="B91" s="124"/>
      <c r="C91" s="124"/>
      <c r="D91" s="123"/>
      <c r="E91" s="120"/>
      <c r="F91" s="122"/>
      <c r="G91" s="123"/>
      <c r="H91" s="122"/>
      <c r="I91" s="123"/>
      <c r="J91" s="25"/>
      <c r="K91" s="25"/>
      <c r="L91" s="25"/>
    </row>
    <row r="92" spans="1:12" s="23" customFormat="1" ht="12.75">
      <c r="A92" s="122" t="s">
        <v>96</v>
      </c>
      <c r="B92" s="124"/>
      <c r="C92" s="124"/>
      <c r="D92" s="123"/>
      <c r="E92" s="121"/>
      <c r="F92" s="65"/>
      <c r="G92" s="108"/>
      <c r="H92" s="65"/>
      <c r="I92" s="108"/>
      <c r="J92" s="25"/>
      <c r="K92" s="25"/>
      <c r="L92" s="25"/>
    </row>
    <row r="93" spans="1:12" s="23" customFormat="1" ht="12.75">
      <c r="A93" s="116" t="s">
        <v>97</v>
      </c>
      <c r="B93" s="117"/>
      <c r="C93" s="117"/>
      <c r="D93" s="118"/>
      <c r="E93" s="119">
        <v>260</v>
      </c>
      <c r="F93" s="116"/>
      <c r="G93" s="118"/>
      <c r="H93" s="116"/>
      <c r="I93" s="118"/>
      <c r="J93" s="25"/>
      <c r="K93" s="25"/>
      <c r="L93" s="25"/>
    </row>
    <row r="94" spans="1:12" s="23" customFormat="1" ht="12.75">
      <c r="A94" s="122" t="s">
        <v>98</v>
      </c>
      <c r="B94" s="124"/>
      <c r="C94" s="124"/>
      <c r="D94" s="123"/>
      <c r="E94" s="120"/>
      <c r="F94" s="122"/>
      <c r="G94" s="123"/>
      <c r="H94" s="122"/>
      <c r="I94" s="123"/>
      <c r="J94" s="25"/>
      <c r="K94" s="25"/>
      <c r="L94" s="25"/>
    </row>
    <row r="95" spans="1:12" s="23" customFormat="1" ht="12.75">
      <c r="A95" s="122" t="s">
        <v>99</v>
      </c>
      <c r="B95" s="124"/>
      <c r="C95" s="124"/>
      <c r="D95" s="123"/>
      <c r="E95" s="121"/>
      <c r="F95" s="65"/>
      <c r="G95" s="108"/>
      <c r="H95" s="65"/>
      <c r="I95" s="108"/>
      <c r="J95" s="25"/>
      <c r="K95" s="25"/>
      <c r="L95" s="25"/>
    </row>
    <row r="96" spans="1:12" s="23" customFormat="1" ht="12.75">
      <c r="A96" s="116" t="s">
        <v>100</v>
      </c>
      <c r="B96" s="117"/>
      <c r="C96" s="117"/>
      <c r="D96" s="118"/>
      <c r="E96" s="119">
        <v>261</v>
      </c>
      <c r="F96" s="142"/>
      <c r="G96" s="143"/>
      <c r="H96" s="142"/>
      <c r="I96" s="143"/>
      <c r="J96" s="24"/>
      <c r="K96" s="24"/>
      <c r="L96" s="24"/>
    </row>
    <row r="97" spans="1:12" s="23" customFormat="1" ht="12.75">
      <c r="A97" s="65" t="s">
        <v>101</v>
      </c>
      <c r="B97" s="107"/>
      <c r="C97" s="107"/>
      <c r="D97" s="108"/>
      <c r="E97" s="121"/>
      <c r="F97" s="144"/>
      <c r="G97" s="145"/>
      <c r="H97" s="144"/>
      <c r="I97" s="145"/>
      <c r="J97" s="24"/>
      <c r="K97" s="24"/>
      <c r="L97" s="24"/>
    </row>
    <row r="98" spans="1:12" s="23" customFormat="1" ht="12.75">
      <c r="A98" s="65" t="s">
        <v>102</v>
      </c>
      <c r="B98" s="107"/>
      <c r="C98" s="107"/>
      <c r="D98" s="108"/>
      <c r="E98" s="26">
        <v>270</v>
      </c>
      <c r="F98" s="170">
        <v>6810.7</v>
      </c>
      <c r="G98" s="171"/>
      <c r="H98" s="170">
        <v>6760.4</v>
      </c>
      <c r="I98" s="171"/>
      <c r="J98" s="24"/>
      <c r="K98" s="24"/>
      <c r="L98" s="24"/>
    </row>
    <row r="99" spans="1:12" s="23" customFormat="1" ht="12.75">
      <c r="A99" s="167" t="s">
        <v>103</v>
      </c>
      <c r="B99" s="168"/>
      <c r="C99" s="168"/>
      <c r="D99" s="169"/>
      <c r="E99" s="26">
        <v>280</v>
      </c>
      <c r="F99" s="109"/>
      <c r="G99" s="110"/>
      <c r="H99" s="109"/>
      <c r="I99" s="110"/>
      <c r="J99" s="17"/>
      <c r="K99" s="17"/>
      <c r="L99" s="17"/>
    </row>
    <row r="100" spans="1:12" s="23" customFormat="1" ht="12.75">
      <c r="A100" s="116" t="s">
        <v>104</v>
      </c>
      <c r="B100" s="117"/>
      <c r="C100" s="117"/>
      <c r="D100" s="118"/>
      <c r="E100" s="26">
        <v>290</v>
      </c>
      <c r="F100" s="109"/>
      <c r="G100" s="110"/>
      <c r="H100" s="109"/>
      <c r="I100" s="110"/>
      <c r="J100" s="17"/>
      <c r="K100" s="17"/>
      <c r="L100" s="17"/>
    </row>
    <row r="101" spans="1:12" s="23" customFormat="1" ht="12.75">
      <c r="A101" s="116" t="s">
        <v>105</v>
      </c>
      <c r="B101" s="117"/>
      <c r="C101" s="117"/>
      <c r="D101" s="118"/>
      <c r="E101" s="119">
        <v>300</v>
      </c>
      <c r="F101" s="142"/>
      <c r="G101" s="143"/>
      <c r="H101" s="142">
        <v>152.3</v>
      </c>
      <c r="I101" s="143"/>
      <c r="J101" s="25"/>
      <c r="K101" s="25"/>
      <c r="L101" s="25"/>
    </row>
    <row r="102" spans="1:12" s="23" customFormat="1" ht="12.75">
      <c r="A102" s="65" t="s">
        <v>295</v>
      </c>
      <c r="B102" s="107"/>
      <c r="C102" s="107"/>
      <c r="D102" s="108"/>
      <c r="E102" s="121"/>
      <c r="F102" s="144"/>
      <c r="G102" s="145"/>
      <c r="H102" s="144"/>
      <c r="I102" s="145"/>
      <c r="J102" s="25"/>
      <c r="K102" s="25"/>
      <c r="L102" s="25"/>
    </row>
    <row r="103" spans="1:12" s="23" customFormat="1" ht="12.75">
      <c r="A103" s="122" t="s">
        <v>107</v>
      </c>
      <c r="B103" s="124"/>
      <c r="C103" s="124"/>
      <c r="D103" s="123"/>
      <c r="E103" s="26">
        <v>310</v>
      </c>
      <c r="F103" s="109">
        <v>158.5</v>
      </c>
      <c r="G103" s="110"/>
      <c r="H103" s="109">
        <v>79.3</v>
      </c>
      <c r="I103" s="110"/>
      <c r="J103" s="17"/>
      <c r="K103" s="17"/>
      <c r="L103" s="17"/>
    </row>
    <row r="104" spans="1:12" s="23" customFormat="1" ht="12.75">
      <c r="A104" s="116" t="s">
        <v>108</v>
      </c>
      <c r="B104" s="117"/>
      <c r="C104" s="117"/>
      <c r="D104" s="118"/>
      <c r="E104" s="119">
        <v>320</v>
      </c>
      <c r="F104" s="116"/>
      <c r="G104" s="118"/>
      <c r="H104" s="116"/>
      <c r="I104" s="118"/>
      <c r="J104" s="25"/>
      <c r="K104" s="25"/>
      <c r="L104" s="25"/>
    </row>
    <row r="105" spans="1:12" s="23" customFormat="1" ht="12.75">
      <c r="A105" s="122" t="s">
        <v>109</v>
      </c>
      <c r="B105" s="124"/>
      <c r="C105" s="124"/>
      <c r="D105" s="123"/>
      <c r="E105" s="121"/>
      <c r="F105" s="65"/>
      <c r="G105" s="108"/>
      <c r="H105" s="65"/>
      <c r="I105" s="108"/>
      <c r="J105" s="25"/>
      <c r="K105" s="25"/>
      <c r="L105" s="25"/>
    </row>
    <row r="106" spans="1:12" s="23" customFormat="1" ht="12.75">
      <c r="A106" s="116" t="s">
        <v>110</v>
      </c>
      <c r="B106" s="117"/>
      <c r="C106" s="117"/>
      <c r="D106" s="118"/>
      <c r="E106" s="119">
        <v>321</v>
      </c>
      <c r="F106" s="116"/>
      <c r="G106" s="118"/>
      <c r="H106" s="116"/>
      <c r="I106" s="118"/>
      <c r="J106" s="25"/>
      <c r="K106" s="25"/>
      <c r="L106" s="25"/>
    </row>
    <row r="107" spans="1:12" s="23" customFormat="1" ht="12.75">
      <c r="A107" s="65" t="s">
        <v>111</v>
      </c>
      <c r="B107" s="107"/>
      <c r="C107" s="107"/>
      <c r="D107" s="108"/>
      <c r="E107" s="121"/>
      <c r="F107" s="65"/>
      <c r="G107" s="108"/>
      <c r="H107" s="65"/>
      <c r="I107" s="108"/>
      <c r="J107" s="25"/>
      <c r="K107" s="25"/>
      <c r="L107" s="25"/>
    </row>
    <row r="108" spans="1:12" s="1" customFormat="1" ht="12.75">
      <c r="A108" s="139" t="s">
        <v>112</v>
      </c>
      <c r="B108" s="140"/>
      <c r="C108" s="140"/>
      <c r="D108" s="141"/>
      <c r="E108" s="2"/>
      <c r="F108" s="133">
        <f>F109+F111+F112+F113+F114+F115+F117+F118+F120</f>
        <v>0</v>
      </c>
      <c r="G108" s="134"/>
      <c r="H108" s="133">
        <f>H109+H111+H112+H113+H114+H115+H117+H118+H120</f>
        <v>0</v>
      </c>
      <c r="I108" s="134"/>
      <c r="J108" s="14"/>
      <c r="K108" s="14"/>
      <c r="L108" s="17"/>
    </row>
    <row r="109" spans="1:12" s="23" customFormat="1" ht="12.75">
      <c r="A109" s="116" t="s">
        <v>113</v>
      </c>
      <c r="B109" s="117"/>
      <c r="C109" s="117"/>
      <c r="D109" s="118"/>
      <c r="E109" s="119">
        <v>330</v>
      </c>
      <c r="F109" s="116"/>
      <c r="G109" s="118"/>
      <c r="H109" s="116"/>
      <c r="I109" s="118"/>
      <c r="J109" s="25"/>
      <c r="K109" s="25"/>
      <c r="L109" s="25"/>
    </row>
    <row r="110" spans="1:12" s="23" customFormat="1" ht="12.75">
      <c r="A110" s="65" t="s">
        <v>114</v>
      </c>
      <c r="B110" s="107"/>
      <c r="C110" s="107"/>
      <c r="D110" s="108"/>
      <c r="E110" s="121"/>
      <c r="F110" s="65"/>
      <c r="G110" s="108"/>
      <c r="H110" s="65"/>
      <c r="I110" s="108"/>
      <c r="J110" s="25"/>
      <c r="K110" s="25"/>
      <c r="L110" s="25"/>
    </row>
    <row r="111" spans="1:12" s="23" customFormat="1" ht="12.75">
      <c r="A111" s="65" t="s">
        <v>115</v>
      </c>
      <c r="B111" s="107"/>
      <c r="C111" s="107"/>
      <c r="D111" s="108"/>
      <c r="E111" s="26">
        <v>340</v>
      </c>
      <c r="F111" s="109"/>
      <c r="G111" s="110"/>
      <c r="H111" s="109"/>
      <c r="I111" s="110"/>
      <c r="J111" s="17"/>
      <c r="K111" s="17"/>
      <c r="L111" s="27"/>
    </row>
    <row r="112" spans="1:12" s="23" customFormat="1" ht="12.75">
      <c r="A112" s="167" t="s">
        <v>116</v>
      </c>
      <c r="B112" s="168"/>
      <c r="C112" s="168"/>
      <c r="D112" s="169"/>
      <c r="E112" s="26">
        <v>350</v>
      </c>
      <c r="F112" s="109"/>
      <c r="G112" s="110"/>
      <c r="H112" s="109"/>
      <c r="I112" s="110"/>
      <c r="J112" s="17"/>
      <c r="K112" s="17"/>
      <c r="L112" s="27"/>
    </row>
    <row r="113" spans="1:12" s="23" customFormat="1" ht="12.75">
      <c r="A113" s="167" t="s">
        <v>117</v>
      </c>
      <c r="B113" s="168"/>
      <c r="C113" s="168"/>
      <c r="D113" s="169"/>
      <c r="E113" s="26">
        <v>360</v>
      </c>
      <c r="F113" s="109"/>
      <c r="G113" s="110"/>
      <c r="H113" s="109"/>
      <c r="I113" s="110"/>
      <c r="J113" s="17"/>
      <c r="K113" s="17"/>
      <c r="L113" s="27"/>
    </row>
    <row r="114" spans="1:12" s="23" customFormat="1" ht="12.75">
      <c r="A114" s="116" t="s">
        <v>118</v>
      </c>
      <c r="B114" s="117"/>
      <c r="C114" s="117"/>
      <c r="D114" s="118"/>
      <c r="E114" s="26">
        <v>370</v>
      </c>
      <c r="F114" s="109"/>
      <c r="G114" s="110"/>
      <c r="H114" s="109"/>
      <c r="I114" s="110"/>
      <c r="J114" s="17"/>
      <c r="K114" s="17"/>
      <c r="L114" s="27"/>
    </row>
    <row r="115" spans="1:12" s="23" customFormat="1" ht="12.75">
      <c r="A115" s="116" t="s">
        <v>119</v>
      </c>
      <c r="B115" s="117"/>
      <c r="C115" s="117"/>
      <c r="D115" s="118"/>
      <c r="E115" s="119">
        <v>371</v>
      </c>
      <c r="F115" s="116"/>
      <c r="G115" s="118"/>
      <c r="H115" s="116"/>
      <c r="I115" s="118"/>
      <c r="J115" s="25"/>
      <c r="K115" s="25"/>
      <c r="L115" s="25"/>
    </row>
    <row r="116" spans="1:12" s="23" customFormat="1" ht="12.75">
      <c r="A116" s="65" t="s">
        <v>120</v>
      </c>
      <c r="B116" s="107"/>
      <c r="C116" s="107"/>
      <c r="D116" s="108"/>
      <c r="E116" s="121"/>
      <c r="F116" s="65"/>
      <c r="G116" s="108"/>
      <c r="H116" s="65"/>
      <c r="I116" s="108"/>
      <c r="J116" s="25"/>
      <c r="K116" s="25"/>
      <c r="L116" s="25"/>
    </row>
    <row r="117" spans="1:12" s="23" customFormat="1" ht="12.75">
      <c r="A117" s="122" t="s">
        <v>121</v>
      </c>
      <c r="B117" s="124"/>
      <c r="C117" s="124"/>
      <c r="D117" s="123"/>
      <c r="E117" s="26">
        <v>372</v>
      </c>
      <c r="F117" s="109"/>
      <c r="G117" s="110"/>
      <c r="H117" s="109"/>
      <c r="I117" s="110"/>
      <c r="J117" s="17"/>
      <c r="K117" s="17"/>
      <c r="L117" s="27"/>
    </row>
    <row r="118" spans="1:12" s="23" customFormat="1" ht="12.75">
      <c r="A118" s="116" t="s">
        <v>122</v>
      </c>
      <c r="B118" s="117"/>
      <c r="C118" s="117"/>
      <c r="D118" s="118"/>
      <c r="E118" s="119">
        <v>373</v>
      </c>
      <c r="F118" s="116"/>
      <c r="G118" s="118"/>
      <c r="H118" s="116"/>
      <c r="I118" s="118"/>
      <c r="J118" s="25"/>
      <c r="K118" s="25"/>
      <c r="L118" s="25"/>
    </row>
    <row r="119" spans="1:12" s="23" customFormat="1" ht="12.75">
      <c r="A119" s="122" t="s">
        <v>123</v>
      </c>
      <c r="B119" s="124"/>
      <c r="C119" s="124"/>
      <c r="D119" s="123"/>
      <c r="E119" s="121"/>
      <c r="F119" s="122"/>
      <c r="G119" s="123"/>
      <c r="H119" s="65"/>
      <c r="I119" s="108"/>
      <c r="J119" s="25"/>
      <c r="K119" s="25"/>
      <c r="L119" s="25"/>
    </row>
    <row r="120" spans="1:12" s="23" customFormat="1" ht="12.75">
      <c r="A120" s="116" t="s">
        <v>124</v>
      </c>
      <c r="B120" s="117"/>
      <c r="C120" s="117"/>
      <c r="D120" s="118"/>
      <c r="E120" s="116">
        <v>374</v>
      </c>
      <c r="F120" s="116"/>
      <c r="G120" s="118"/>
      <c r="H120" s="116"/>
      <c r="I120" s="118"/>
      <c r="J120" s="25"/>
      <c r="K120" s="25"/>
      <c r="L120" s="25"/>
    </row>
    <row r="121" spans="1:12" s="23" customFormat="1" ht="12.75">
      <c r="A121" s="65" t="s">
        <v>125</v>
      </c>
      <c r="B121" s="107"/>
      <c r="C121" s="107"/>
      <c r="D121" s="108"/>
      <c r="E121" s="65"/>
      <c r="F121" s="65"/>
      <c r="G121" s="108"/>
      <c r="H121" s="65"/>
      <c r="I121" s="108"/>
      <c r="J121" s="25"/>
      <c r="K121" s="25"/>
      <c r="L121" s="25"/>
    </row>
    <row r="122" spans="1:12" s="1" customFormat="1" ht="12.75">
      <c r="A122" s="130" t="s">
        <v>126</v>
      </c>
      <c r="B122" s="131"/>
      <c r="C122" s="131"/>
      <c r="D122" s="132"/>
      <c r="E122" s="2"/>
      <c r="F122" s="165">
        <f>F123</f>
        <v>27271.899999999907</v>
      </c>
      <c r="G122" s="166"/>
      <c r="H122" s="165">
        <f>H123</f>
        <v>1067.2000000001863</v>
      </c>
      <c r="I122" s="166"/>
      <c r="J122" s="14"/>
      <c r="K122" s="14"/>
      <c r="L122" s="14"/>
    </row>
    <row r="123" spans="1:12" s="23" customFormat="1" ht="12.75">
      <c r="A123" s="167" t="s">
        <v>127</v>
      </c>
      <c r="B123" s="168"/>
      <c r="C123" s="168"/>
      <c r="D123" s="169"/>
      <c r="E123" s="26">
        <v>380</v>
      </c>
      <c r="F123" s="109">
        <f>F135-F124-F108-F80-F48-F45-F31-F29</f>
        <v>27271.899999999907</v>
      </c>
      <c r="G123" s="110"/>
      <c r="H123" s="109">
        <f>H135-H124-H108-H80-H48-H45-H31-H29</f>
        <v>1067.2000000001863</v>
      </c>
      <c r="I123" s="110"/>
      <c r="J123" s="17"/>
      <c r="K123" s="17"/>
      <c r="L123" s="17"/>
    </row>
    <row r="124" spans="1:12" s="1" customFormat="1" ht="12.75">
      <c r="A124" s="159" t="s">
        <v>128</v>
      </c>
      <c r="B124" s="160"/>
      <c r="C124" s="160"/>
      <c r="D124" s="161"/>
      <c r="E124" s="2"/>
      <c r="F124" s="133">
        <f>F125+F126+F128+F130+F132</f>
        <v>0</v>
      </c>
      <c r="G124" s="134"/>
      <c r="H124" s="133">
        <f>H125+H126+H128+H130+H132</f>
        <v>0</v>
      </c>
      <c r="I124" s="134"/>
      <c r="J124" s="14"/>
      <c r="K124" s="14"/>
      <c r="L124" s="14"/>
    </row>
    <row r="125" spans="1:12" s="23" customFormat="1" ht="12.75">
      <c r="A125" s="116" t="s">
        <v>129</v>
      </c>
      <c r="B125" s="117"/>
      <c r="C125" s="117"/>
      <c r="D125" s="118"/>
      <c r="E125" s="26">
        <v>390</v>
      </c>
      <c r="F125" s="109"/>
      <c r="G125" s="110"/>
      <c r="H125" s="109"/>
      <c r="I125" s="110"/>
      <c r="J125" s="17"/>
      <c r="K125" s="17"/>
      <c r="L125" s="17"/>
    </row>
    <row r="126" spans="1:12" s="23" customFormat="1" ht="12.75">
      <c r="A126" s="116" t="s">
        <v>130</v>
      </c>
      <c r="B126" s="117"/>
      <c r="C126" s="117"/>
      <c r="D126" s="118"/>
      <c r="E126" s="119">
        <v>400</v>
      </c>
      <c r="F126" s="116"/>
      <c r="G126" s="118"/>
      <c r="H126" s="116"/>
      <c r="I126" s="118"/>
      <c r="J126" s="25"/>
      <c r="K126" s="25"/>
      <c r="L126" s="25"/>
    </row>
    <row r="127" spans="1:12" s="23" customFormat="1" ht="12.75">
      <c r="A127" s="122" t="s">
        <v>131</v>
      </c>
      <c r="B127" s="124"/>
      <c r="C127" s="124"/>
      <c r="D127" s="123"/>
      <c r="E127" s="121"/>
      <c r="F127" s="65"/>
      <c r="G127" s="108"/>
      <c r="H127" s="65"/>
      <c r="I127" s="108"/>
      <c r="J127" s="25"/>
      <c r="K127" s="25"/>
      <c r="L127" s="25"/>
    </row>
    <row r="128" spans="1:12" s="23" customFormat="1" ht="12.75">
      <c r="A128" s="116" t="s">
        <v>132</v>
      </c>
      <c r="B128" s="117"/>
      <c r="C128" s="117"/>
      <c r="D128" s="118"/>
      <c r="E128" s="119">
        <v>410</v>
      </c>
      <c r="F128" s="116"/>
      <c r="G128" s="118"/>
      <c r="H128" s="116"/>
      <c r="I128" s="118"/>
      <c r="J128" s="25"/>
      <c r="K128" s="25"/>
      <c r="L128" s="25"/>
    </row>
    <row r="129" spans="1:12" s="23" customFormat="1" ht="12.75">
      <c r="A129" s="122" t="s">
        <v>133</v>
      </c>
      <c r="B129" s="124"/>
      <c r="C129" s="124"/>
      <c r="D129" s="123"/>
      <c r="E129" s="121"/>
      <c r="F129" s="65"/>
      <c r="G129" s="108"/>
      <c r="H129" s="65"/>
      <c r="I129" s="108"/>
      <c r="J129" s="25"/>
      <c r="K129" s="25"/>
      <c r="L129" s="25"/>
    </row>
    <row r="130" spans="1:12" s="23" customFormat="1" ht="12.75">
      <c r="A130" s="116" t="s">
        <v>134</v>
      </c>
      <c r="B130" s="117"/>
      <c r="C130" s="117"/>
      <c r="D130" s="118"/>
      <c r="E130" s="119">
        <v>420</v>
      </c>
      <c r="F130" s="116"/>
      <c r="G130" s="118"/>
      <c r="H130" s="116"/>
      <c r="I130" s="118"/>
      <c r="J130" s="25"/>
      <c r="K130" s="25"/>
      <c r="L130" s="25"/>
    </row>
    <row r="131" spans="1:12" s="23" customFormat="1" ht="12.75">
      <c r="A131" s="122" t="s">
        <v>135</v>
      </c>
      <c r="B131" s="124"/>
      <c r="C131" s="124"/>
      <c r="D131" s="123"/>
      <c r="E131" s="121"/>
      <c r="F131" s="65"/>
      <c r="G131" s="108"/>
      <c r="H131" s="65"/>
      <c r="I131" s="108"/>
      <c r="J131" s="25"/>
      <c r="K131" s="25"/>
      <c r="L131" s="25"/>
    </row>
    <row r="132" spans="1:12" s="23" customFormat="1" ht="12.75">
      <c r="A132" s="116" t="s">
        <v>136</v>
      </c>
      <c r="B132" s="117"/>
      <c r="C132" s="117"/>
      <c r="D132" s="118"/>
      <c r="E132" s="119">
        <v>430</v>
      </c>
      <c r="F132" s="116"/>
      <c r="G132" s="118"/>
      <c r="H132" s="116"/>
      <c r="I132" s="118"/>
      <c r="J132" s="25"/>
      <c r="K132" s="25"/>
      <c r="L132" s="25"/>
    </row>
    <row r="133" spans="1:12" s="23" customFormat="1" ht="12.75">
      <c r="A133" s="122" t="s">
        <v>137</v>
      </c>
      <c r="B133" s="124"/>
      <c r="C133" s="124"/>
      <c r="D133" s="123"/>
      <c r="E133" s="120"/>
      <c r="F133" s="122"/>
      <c r="G133" s="123"/>
      <c r="H133" s="122"/>
      <c r="I133" s="123"/>
      <c r="J133" s="25"/>
      <c r="K133" s="25"/>
      <c r="L133" s="25"/>
    </row>
    <row r="134" spans="1:12" s="23" customFormat="1" ht="12.75">
      <c r="A134" s="65" t="s">
        <v>138</v>
      </c>
      <c r="B134" s="107"/>
      <c r="C134" s="107"/>
      <c r="D134" s="108"/>
      <c r="E134" s="121"/>
      <c r="F134" s="65"/>
      <c r="G134" s="108"/>
      <c r="H134" s="65"/>
      <c r="I134" s="108"/>
      <c r="J134" s="25"/>
      <c r="K134" s="25"/>
      <c r="L134" s="25"/>
    </row>
    <row r="135" spans="1:12" s="3" customFormat="1" ht="13.5" thickBot="1">
      <c r="A135" s="111" t="s">
        <v>139</v>
      </c>
      <c r="B135" s="112"/>
      <c r="C135" s="112"/>
      <c r="D135" s="113"/>
      <c r="E135" s="4">
        <v>440</v>
      </c>
      <c r="F135" s="114">
        <f>F212</f>
        <v>3680285.3</v>
      </c>
      <c r="G135" s="115"/>
      <c r="H135" s="114">
        <f>H212</f>
        <v>4410922.1</v>
      </c>
      <c r="I135" s="115"/>
      <c r="J135" s="25"/>
      <c r="K135" s="25"/>
      <c r="L135" s="25"/>
    </row>
    <row r="136" spans="1:12" s="23" customFormat="1" ht="12.75">
      <c r="A136" s="97" t="s">
        <v>140</v>
      </c>
      <c r="B136" s="98"/>
      <c r="C136" s="98"/>
      <c r="D136" s="99"/>
      <c r="E136" s="7" t="s">
        <v>10</v>
      </c>
      <c r="F136" s="97" t="s">
        <v>2</v>
      </c>
      <c r="G136" s="99"/>
      <c r="H136" s="97" t="s">
        <v>3</v>
      </c>
      <c r="I136" s="99"/>
      <c r="J136" s="25"/>
      <c r="K136" s="25"/>
      <c r="L136" s="25"/>
    </row>
    <row r="137" spans="1:12" s="23" customFormat="1" ht="13.5" thickBot="1">
      <c r="A137" s="162"/>
      <c r="B137" s="163"/>
      <c r="C137" s="163"/>
      <c r="D137" s="164"/>
      <c r="E137" s="8" t="s">
        <v>11</v>
      </c>
      <c r="F137" s="162"/>
      <c r="G137" s="164"/>
      <c r="H137" s="162" t="s">
        <v>33</v>
      </c>
      <c r="I137" s="164"/>
      <c r="J137" s="25"/>
      <c r="K137" s="25"/>
      <c r="L137" s="25"/>
    </row>
    <row r="138" spans="1:12" s="1" customFormat="1" ht="12.75">
      <c r="A138" s="159" t="s">
        <v>141</v>
      </c>
      <c r="B138" s="160"/>
      <c r="C138" s="160"/>
      <c r="D138" s="161"/>
      <c r="E138" s="2"/>
      <c r="F138" s="133">
        <f>F139+F140+F142+F143+F144</f>
        <v>0</v>
      </c>
      <c r="G138" s="134"/>
      <c r="H138" s="133">
        <f>H139+H140+H142+H143+H144</f>
        <v>0</v>
      </c>
      <c r="I138" s="134"/>
      <c r="J138" s="25"/>
      <c r="K138" s="25"/>
      <c r="L138" s="25"/>
    </row>
    <row r="139" spans="1:12" s="23" customFormat="1" ht="12.75">
      <c r="A139" s="116" t="s">
        <v>142</v>
      </c>
      <c r="B139" s="117"/>
      <c r="C139" s="117"/>
      <c r="D139" s="118"/>
      <c r="E139" s="26">
        <v>460</v>
      </c>
      <c r="F139" s="109"/>
      <c r="G139" s="110"/>
      <c r="H139" s="109"/>
      <c r="I139" s="110"/>
      <c r="J139" s="25"/>
      <c r="K139" s="25"/>
      <c r="L139" s="25"/>
    </row>
    <row r="140" spans="1:12" s="23" customFormat="1" ht="12.75">
      <c r="A140" s="116" t="s">
        <v>143</v>
      </c>
      <c r="B140" s="117"/>
      <c r="C140" s="117"/>
      <c r="D140" s="118"/>
      <c r="E140" s="119">
        <v>470</v>
      </c>
      <c r="F140" s="142"/>
      <c r="G140" s="143"/>
      <c r="H140" s="142"/>
      <c r="I140" s="143"/>
      <c r="J140" s="25"/>
      <c r="K140" s="25"/>
      <c r="L140" s="25"/>
    </row>
    <row r="141" spans="1:12" s="23" customFormat="1" ht="12.75">
      <c r="A141" s="65" t="s">
        <v>144</v>
      </c>
      <c r="B141" s="107"/>
      <c r="C141" s="107"/>
      <c r="D141" s="108"/>
      <c r="E141" s="121"/>
      <c r="F141" s="144"/>
      <c r="G141" s="145"/>
      <c r="H141" s="144"/>
      <c r="I141" s="145"/>
      <c r="J141" s="25"/>
      <c r="K141" s="25"/>
      <c r="L141" s="25"/>
    </row>
    <row r="142" spans="1:12" s="23" customFormat="1" ht="12.75">
      <c r="A142" s="65" t="s">
        <v>145</v>
      </c>
      <c r="B142" s="107"/>
      <c r="C142" s="107"/>
      <c r="D142" s="108"/>
      <c r="E142" s="26">
        <v>480</v>
      </c>
      <c r="F142" s="109"/>
      <c r="G142" s="110"/>
      <c r="H142" s="109"/>
      <c r="I142" s="110"/>
      <c r="J142" s="25"/>
      <c r="K142" s="25"/>
      <c r="L142" s="25"/>
    </row>
    <row r="143" spans="1:12" s="23" customFormat="1" ht="12.75">
      <c r="A143" s="116" t="s">
        <v>146</v>
      </c>
      <c r="B143" s="117"/>
      <c r="C143" s="117"/>
      <c r="D143" s="118"/>
      <c r="E143" s="26">
        <v>490</v>
      </c>
      <c r="F143" s="109"/>
      <c r="G143" s="110"/>
      <c r="H143" s="109"/>
      <c r="I143" s="110"/>
      <c r="J143" s="25"/>
      <c r="K143" s="25"/>
      <c r="L143" s="25"/>
    </row>
    <row r="144" spans="1:12" s="23" customFormat="1" ht="12.75">
      <c r="A144" s="116" t="s">
        <v>147</v>
      </c>
      <c r="B144" s="117"/>
      <c r="C144" s="117"/>
      <c r="D144" s="118"/>
      <c r="E144" s="119">
        <v>500</v>
      </c>
      <c r="F144" s="116"/>
      <c r="G144" s="118"/>
      <c r="H144" s="116"/>
      <c r="I144" s="118"/>
      <c r="J144" s="25"/>
      <c r="K144" s="25"/>
      <c r="L144" s="25"/>
    </row>
    <row r="145" spans="1:12" s="23" customFormat="1" ht="12.75">
      <c r="A145" s="122" t="s">
        <v>148</v>
      </c>
      <c r="B145" s="124"/>
      <c r="C145" s="124"/>
      <c r="D145" s="123"/>
      <c r="E145" s="120"/>
      <c r="F145" s="122"/>
      <c r="G145" s="123"/>
      <c r="H145" s="122"/>
      <c r="I145" s="123"/>
      <c r="J145" s="25"/>
      <c r="K145" s="25"/>
      <c r="L145" s="25"/>
    </row>
    <row r="146" spans="1:12" s="23" customFormat="1" ht="12.75">
      <c r="A146" s="122" t="s">
        <v>149</v>
      </c>
      <c r="B146" s="124"/>
      <c r="C146" s="124"/>
      <c r="D146" s="123"/>
      <c r="E146" s="121"/>
      <c r="F146" s="65"/>
      <c r="G146" s="108"/>
      <c r="H146" s="65"/>
      <c r="I146" s="108"/>
      <c r="J146" s="25"/>
      <c r="K146" s="25"/>
      <c r="L146" s="25"/>
    </row>
    <row r="147" spans="1:12" s="1" customFormat="1" ht="12.75">
      <c r="A147" s="154" t="s">
        <v>150</v>
      </c>
      <c r="B147" s="155"/>
      <c r="C147" s="155"/>
      <c r="D147" s="156"/>
      <c r="E147" s="157"/>
      <c r="F147" s="150">
        <f>F149+F150+F152+F154+F155+F156+F157+F159+F160+F161</f>
        <v>3643044.3</v>
      </c>
      <c r="G147" s="151"/>
      <c r="H147" s="150">
        <f>H149+H150+H152+H154+H155+H156+H157+H159+H160+H161</f>
        <v>4395986.8</v>
      </c>
      <c r="I147" s="151"/>
      <c r="J147" s="15"/>
      <c r="K147" s="15"/>
      <c r="L147" s="15"/>
    </row>
    <row r="148" spans="1:12" s="1" customFormat="1" ht="12.75">
      <c r="A148" s="130" t="s">
        <v>151</v>
      </c>
      <c r="B148" s="131"/>
      <c r="C148" s="131"/>
      <c r="D148" s="132"/>
      <c r="E148" s="158"/>
      <c r="F148" s="152"/>
      <c r="G148" s="153"/>
      <c r="H148" s="152"/>
      <c r="I148" s="153"/>
      <c r="J148" s="15"/>
      <c r="K148" s="15"/>
      <c r="L148" s="15"/>
    </row>
    <row r="149" spans="1:12" s="23" customFormat="1" ht="12.75">
      <c r="A149" s="122" t="s">
        <v>154</v>
      </c>
      <c r="B149" s="124"/>
      <c r="C149" s="124"/>
      <c r="D149" s="123"/>
      <c r="E149" s="26">
        <v>510</v>
      </c>
      <c r="F149" s="109"/>
      <c r="G149" s="110"/>
      <c r="H149" s="109"/>
      <c r="I149" s="110"/>
      <c r="J149" s="17"/>
      <c r="K149" s="17"/>
      <c r="L149" s="17"/>
    </row>
    <row r="150" spans="1:12" s="23" customFormat="1" ht="12.75">
      <c r="A150" s="116" t="s">
        <v>152</v>
      </c>
      <c r="B150" s="117"/>
      <c r="C150" s="117"/>
      <c r="D150" s="118"/>
      <c r="E150" s="119">
        <v>511</v>
      </c>
      <c r="F150" s="116"/>
      <c r="G150" s="118"/>
      <c r="H150" s="116"/>
      <c r="I150" s="118"/>
      <c r="J150" s="25"/>
      <c r="K150" s="25"/>
      <c r="L150" s="25"/>
    </row>
    <row r="151" spans="1:12" s="23" customFormat="1" ht="12.75">
      <c r="A151" s="122" t="s">
        <v>153</v>
      </c>
      <c r="B151" s="124"/>
      <c r="C151" s="124"/>
      <c r="D151" s="123"/>
      <c r="E151" s="121"/>
      <c r="F151" s="65"/>
      <c r="G151" s="108"/>
      <c r="H151" s="65"/>
      <c r="I151" s="108"/>
      <c r="J151" s="25"/>
      <c r="K151" s="25"/>
      <c r="L151" s="25"/>
    </row>
    <row r="152" spans="1:12" s="23" customFormat="1" ht="12.75">
      <c r="A152" s="116" t="s">
        <v>155</v>
      </c>
      <c r="B152" s="117"/>
      <c r="C152" s="117"/>
      <c r="D152" s="118"/>
      <c r="E152" s="119">
        <v>520</v>
      </c>
      <c r="F152" s="116"/>
      <c r="G152" s="118"/>
      <c r="H152" s="116"/>
      <c r="I152" s="118"/>
      <c r="J152" s="25"/>
      <c r="K152" s="25"/>
      <c r="L152" s="25"/>
    </row>
    <row r="153" spans="1:12" s="23" customFormat="1" ht="12.75">
      <c r="A153" s="65" t="s">
        <v>156</v>
      </c>
      <c r="B153" s="107"/>
      <c r="C153" s="107"/>
      <c r="D153" s="108"/>
      <c r="E153" s="121"/>
      <c r="F153" s="65"/>
      <c r="G153" s="108"/>
      <c r="H153" s="65"/>
      <c r="I153" s="108"/>
      <c r="J153" s="25"/>
      <c r="K153" s="25"/>
      <c r="L153" s="25"/>
    </row>
    <row r="154" spans="1:12" s="23" customFormat="1" ht="12.75">
      <c r="A154" s="65" t="s">
        <v>157</v>
      </c>
      <c r="B154" s="107"/>
      <c r="C154" s="107"/>
      <c r="D154" s="108"/>
      <c r="E154" s="26">
        <v>521</v>
      </c>
      <c r="F154" s="109"/>
      <c r="G154" s="110"/>
      <c r="H154" s="109"/>
      <c r="I154" s="110"/>
      <c r="J154" s="17"/>
      <c r="K154" s="17"/>
      <c r="L154" s="17"/>
    </row>
    <row r="155" spans="1:12" s="23" customFormat="1" ht="12.75">
      <c r="A155" s="65" t="s">
        <v>158</v>
      </c>
      <c r="B155" s="107"/>
      <c r="C155" s="107"/>
      <c r="D155" s="108"/>
      <c r="E155" s="26">
        <v>530</v>
      </c>
      <c r="F155" s="109">
        <v>1102594.9</v>
      </c>
      <c r="G155" s="110"/>
      <c r="H155" s="109">
        <f>H30-H160</f>
        <v>4077042.8</v>
      </c>
      <c r="I155" s="110"/>
      <c r="J155" s="17"/>
      <c r="K155" s="17"/>
      <c r="L155" s="17"/>
    </row>
    <row r="156" spans="1:12" s="23" customFormat="1" ht="12.75">
      <c r="A156" s="122" t="s">
        <v>159</v>
      </c>
      <c r="B156" s="124"/>
      <c r="C156" s="124"/>
      <c r="D156" s="123"/>
      <c r="E156" s="26">
        <v>531</v>
      </c>
      <c r="F156" s="109"/>
      <c r="G156" s="110"/>
      <c r="H156" s="109"/>
      <c r="I156" s="110"/>
      <c r="J156" s="17"/>
      <c r="K156" s="17"/>
      <c r="L156" s="17"/>
    </row>
    <row r="157" spans="1:12" s="23" customFormat="1" ht="12.75">
      <c r="A157" s="116" t="s">
        <v>160</v>
      </c>
      <c r="B157" s="117"/>
      <c r="C157" s="117"/>
      <c r="D157" s="118"/>
      <c r="E157" s="119">
        <v>532</v>
      </c>
      <c r="F157" s="116"/>
      <c r="G157" s="118"/>
      <c r="H157" s="116"/>
      <c r="I157" s="118"/>
      <c r="J157" s="25"/>
      <c r="K157" s="25"/>
      <c r="L157" s="25"/>
    </row>
    <row r="158" spans="1:12" s="23" customFormat="1" ht="12.75">
      <c r="A158" s="65" t="s">
        <v>161</v>
      </c>
      <c r="B158" s="107"/>
      <c r="C158" s="107"/>
      <c r="D158" s="108"/>
      <c r="E158" s="121"/>
      <c r="F158" s="65"/>
      <c r="G158" s="108"/>
      <c r="H158" s="65"/>
      <c r="I158" s="108"/>
      <c r="J158" s="25"/>
      <c r="K158" s="25"/>
      <c r="L158" s="25"/>
    </row>
    <row r="159" spans="1:12" s="23" customFormat="1" ht="12.75">
      <c r="A159" s="65" t="s">
        <v>162</v>
      </c>
      <c r="B159" s="107"/>
      <c r="C159" s="107"/>
      <c r="D159" s="108"/>
      <c r="E159" s="26">
        <v>533</v>
      </c>
      <c r="F159" s="109"/>
      <c r="G159" s="110"/>
      <c r="H159" s="109"/>
      <c r="I159" s="110"/>
      <c r="J159" s="17"/>
      <c r="K159" s="17"/>
      <c r="L159" s="17"/>
    </row>
    <row r="160" spans="1:12" s="23" customFormat="1" ht="12.75">
      <c r="A160" s="65" t="s">
        <v>163</v>
      </c>
      <c r="B160" s="107"/>
      <c r="C160" s="107"/>
      <c r="D160" s="108"/>
      <c r="E160" s="26">
        <v>540</v>
      </c>
      <c r="F160" s="109">
        <v>2487957.4</v>
      </c>
      <c r="G160" s="110"/>
      <c r="H160" s="109">
        <v>287596.7</v>
      </c>
      <c r="I160" s="110"/>
      <c r="J160" s="17"/>
      <c r="K160" s="17"/>
      <c r="L160" s="17"/>
    </row>
    <row r="161" spans="1:12" s="23" customFormat="1" ht="12.75">
      <c r="A161" s="65" t="s">
        <v>164</v>
      </c>
      <c r="B161" s="107"/>
      <c r="C161" s="107"/>
      <c r="D161" s="108"/>
      <c r="E161" s="26">
        <v>550</v>
      </c>
      <c r="F161" s="109">
        <f>F47</f>
        <v>52492</v>
      </c>
      <c r="G161" s="110"/>
      <c r="H161" s="109">
        <f>H47</f>
        <v>31347.3</v>
      </c>
      <c r="I161" s="110"/>
      <c r="J161" s="17"/>
      <c r="K161" s="17"/>
      <c r="L161" s="17"/>
    </row>
    <row r="162" spans="1:12" s="1" customFormat="1" ht="12.75">
      <c r="A162" s="139" t="s">
        <v>165</v>
      </c>
      <c r="B162" s="140"/>
      <c r="C162" s="140"/>
      <c r="D162" s="141"/>
      <c r="E162" s="2"/>
      <c r="F162" s="133">
        <f>F163+F166+F170+F173+F176+F179+F181+F182+F184+F185+F186+F188+F189+F190+F191+F192+F194+F196</f>
        <v>37240.99999999999</v>
      </c>
      <c r="G162" s="134"/>
      <c r="H162" s="133">
        <f>H163+H166+H170+H173+H176+H179+H181+H182+H184+H185+H186+H188+H189+H190+H191+H192+H194+H196</f>
        <v>14935.300000000001</v>
      </c>
      <c r="I162" s="134"/>
      <c r="J162" s="14"/>
      <c r="K162" s="14"/>
      <c r="L162" s="14"/>
    </row>
    <row r="163" spans="1:12" s="23" customFormat="1" ht="12.75">
      <c r="A163" s="116" t="s">
        <v>85</v>
      </c>
      <c r="B163" s="117"/>
      <c r="C163" s="117"/>
      <c r="D163" s="118"/>
      <c r="E163" s="119">
        <v>551</v>
      </c>
      <c r="F163" s="116"/>
      <c r="G163" s="118"/>
      <c r="H163" s="116"/>
      <c r="I163" s="118"/>
      <c r="J163" s="25"/>
      <c r="K163" s="25"/>
      <c r="L163" s="25"/>
    </row>
    <row r="164" spans="1:12" s="23" customFormat="1" ht="12.75">
      <c r="A164" s="122" t="s">
        <v>86</v>
      </c>
      <c r="B164" s="124"/>
      <c r="C164" s="124"/>
      <c r="D164" s="123"/>
      <c r="E164" s="120"/>
      <c r="F164" s="122"/>
      <c r="G164" s="123"/>
      <c r="H164" s="122"/>
      <c r="I164" s="123"/>
      <c r="J164" s="25"/>
      <c r="K164" s="25"/>
      <c r="L164" s="25"/>
    </row>
    <row r="165" spans="1:12" s="23" customFormat="1" ht="12.75">
      <c r="A165" s="122" t="s">
        <v>166</v>
      </c>
      <c r="B165" s="124"/>
      <c r="C165" s="124"/>
      <c r="D165" s="123"/>
      <c r="E165" s="121"/>
      <c r="F165" s="65"/>
      <c r="G165" s="108"/>
      <c r="H165" s="65"/>
      <c r="I165" s="108"/>
      <c r="J165" s="25"/>
      <c r="K165" s="25"/>
      <c r="L165" s="25"/>
    </row>
    <row r="166" spans="1:12" s="23" customFormat="1" ht="12.75">
      <c r="A166" s="116" t="s">
        <v>88</v>
      </c>
      <c r="B166" s="117"/>
      <c r="C166" s="117"/>
      <c r="D166" s="118"/>
      <c r="E166" s="119">
        <v>552</v>
      </c>
      <c r="F166" s="116"/>
      <c r="G166" s="118"/>
      <c r="H166" s="116"/>
      <c r="I166" s="118"/>
      <c r="J166" s="25"/>
      <c r="K166" s="25"/>
      <c r="L166" s="25"/>
    </row>
    <row r="167" spans="1:12" s="23" customFormat="1" ht="12.75">
      <c r="A167" s="122" t="s">
        <v>167</v>
      </c>
      <c r="B167" s="124"/>
      <c r="C167" s="124"/>
      <c r="D167" s="123"/>
      <c r="E167" s="120"/>
      <c r="F167" s="122"/>
      <c r="G167" s="123"/>
      <c r="H167" s="122"/>
      <c r="I167" s="123"/>
      <c r="J167" s="25"/>
      <c r="K167" s="25"/>
      <c r="L167" s="25"/>
    </row>
    <row r="168" spans="1:12" s="23" customFormat="1" ht="12.75">
      <c r="A168" s="122" t="s">
        <v>168</v>
      </c>
      <c r="B168" s="124"/>
      <c r="C168" s="124"/>
      <c r="D168" s="123"/>
      <c r="E168" s="120"/>
      <c r="F168" s="122"/>
      <c r="G168" s="123"/>
      <c r="H168" s="122"/>
      <c r="I168" s="123"/>
      <c r="J168" s="25"/>
      <c r="K168" s="25"/>
      <c r="L168" s="25"/>
    </row>
    <row r="169" spans="1:12" s="23" customFormat="1" ht="12.75">
      <c r="A169" s="122" t="s">
        <v>169</v>
      </c>
      <c r="B169" s="124"/>
      <c r="C169" s="124"/>
      <c r="D169" s="123"/>
      <c r="E169" s="121"/>
      <c r="F169" s="65"/>
      <c r="G169" s="108"/>
      <c r="H169" s="65"/>
      <c r="I169" s="108"/>
      <c r="J169" s="25"/>
      <c r="K169" s="25"/>
      <c r="L169" s="25"/>
    </row>
    <row r="170" spans="1:12" s="23" customFormat="1" ht="12.75">
      <c r="A170" s="116" t="s">
        <v>170</v>
      </c>
      <c r="B170" s="117"/>
      <c r="C170" s="117"/>
      <c r="D170" s="118"/>
      <c r="E170" s="119">
        <v>553</v>
      </c>
      <c r="F170" s="116"/>
      <c r="G170" s="118"/>
      <c r="H170" s="116"/>
      <c r="I170" s="118"/>
      <c r="J170" s="25"/>
      <c r="K170" s="25"/>
      <c r="L170" s="25"/>
    </row>
    <row r="171" spans="1:12" s="23" customFormat="1" ht="12.75">
      <c r="A171" s="122" t="s">
        <v>92</v>
      </c>
      <c r="B171" s="124"/>
      <c r="C171" s="124"/>
      <c r="D171" s="123"/>
      <c r="E171" s="120"/>
      <c r="F171" s="122"/>
      <c r="G171" s="123"/>
      <c r="H171" s="122"/>
      <c r="I171" s="123"/>
      <c r="J171" s="25"/>
      <c r="K171" s="25"/>
      <c r="L171" s="25"/>
    </row>
    <row r="172" spans="1:12" s="23" customFormat="1" ht="12.75">
      <c r="A172" s="122" t="s">
        <v>93</v>
      </c>
      <c r="B172" s="124"/>
      <c r="C172" s="124"/>
      <c r="D172" s="123"/>
      <c r="E172" s="121"/>
      <c r="F172" s="65"/>
      <c r="G172" s="108"/>
      <c r="H172" s="65"/>
      <c r="I172" s="108"/>
      <c r="J172" s="25"/>
      <c r="K172" s="25"/>
      <c r="L172" s="25"/>
    </row>
    <row r="173" spans="1:12" s="23" customFormat="1" ht="12.75">
      <c r="A173" s="116" t="s">
        <v>171</v>
      </c>
      <c r="B173" s="117"/>
      <c r="C173" s="117"/>
      <c r="D173" s="118"/>
      <c r="E173" s="119">
        <v>560</v>
      </c>
      <c r="F173" s="116"/>
      <c r="G173" s="118"/>
      <c r="H173" s="116"/>
      <c r="I173" s="118"/>
      <c r="J173" s="25"/>
      <c r="K173" s="25"/>
      <c r="L173" s="25"/>
    </row>
    <row r="174" spans="1:12" s="23" customFormat="1" ht="12.75">
      <c r="A174" s="122" t="s">
        <v>172</v>
      </c>
      <c r="B174" s="124"/>
      <c r="C174" s="124"/>
      <c r="D174" s="123"/>
      <c r="E174" s="120"/>
      <c r="F174" s="122"/>
      <c r="G174" s="123"/>
      <c r="H174" s="122"/>
      <c r="I174" s="123"/>
      <c r="J174" s="25"/>
      <c r="K174" s="25"/>
      <c r="L174" s="25"/>
    </row>
    <row r="175" spans="1:12" s="23" customFormat="1" ht="12.75">
      <c r="A175" s="122" t="s">
        <v>96</v>
      </c>
      <c r="B175" s="124"/>
      <c r="C175" s="124"/>
      <c r="D175" s="123"/>
      <c r="E175" s="121"/>
      <c r="F175" s="65"/>
      <c r="G175" s="108"/>
      <c r="H175" s="65"/>
      <c r="I175" s="108"/>
      <c r="J175" s="25"/>
      <c r="K175" s="25"/>
      <c r="L175" s="25"/>
    </row>
    <row r="176" spans="1:12" s="23" customFormat="1" ht="12.75">
      <c r="A176" s="116" t="s">
        <v>97</v>
      </c>
      <c r="B176" s="117"/>
      <c r="C176" s="117"/>
      <c r="D176" s="118"/>
      <c r="E176" s="119">
        <v>570</v>
      </c>
      <c r="F176" s="142">
        <v>200</v>
      </c>
      <c r="G176" s="143"/>
      <c r="H176" s="135">
        <v>0</v>
      </c>
      <c r="I176" s="136"/>
      <c r="J176" s="24"/>
      <c r="K176" s="24"/>
      <c r="L176" s="25"/>
    </row>
    <row r="177" spans="1:12" s="23" customFormat="1" ht="12.75">
      <c r="A177" s="122" t="s">
        <v>98</v>
      </c>
      <c r="B177" s="124"/>
      <c r="C177" s="124"/>
      <c r="D177" s="123"/>
      <c r="E177" s="120"/>
      <c r="F177" s="146"/>
      <c r="G177" s="147"/>
      <c r="H177" s="148"/>
      <c r="I177" s="149"/>
      <c r="J177" s="24"/>
      <c r="K177" s="24"/>
      <c r="L177" s="25"/>
    </row>
    <row r="178" spans="1:12" s="23" customFormat="1" ht="12.75">
      <c r="A178" s="122" t="s">
        <v>99</v>
      </c>
      <c r="B178" s="124"/>
      <c r="C178" s="124"/>
      <c r="D178" s="123"/>
      <c r="E178" s="121"/>
      <c r="F178" s="144"/>
      <c r="G178" s="145"/>
      <c r="H178" s="137"/>
      <c r="I178" s="138"/>
      <c r="J178" s="24"/>
      <c r="K178" s="24"/>
      <c r="L178" s="25"/>
    </row>
    <row r="179" spans="1:12" s="23" customFormat="1" ht="12.75">
      <c r="A179" s="116" t="s">
        <v>100</v>
      </c>
      <c r="B179" s="117"/>
      <c r="C179" s="117"/>
      <c r="D179" s="118"/>
      <c r="E179" s="119">
        <v>571</v>
      </c>
      <c r="F179" s="142">
        <v>1493.9</v>
      </c>
      <c r="G179" s="143"/>
      <c r="H179" s="135">
        <v>4206.1</v>
      </c>
      <c r="I179" s="136"/>
      <c r="J179" s="24"/>
      <c r="K179" s="24"/>
      <c r="L179" s="24"/>
    </row>
    <row r="180" spans="1:12" s="23" customFormat="1" ht="12.75">
      <c r="A180" s="65" t="s">
        <v>101</v>
      </c>
      <c r="B180" s="107"/>
      <c r="C180" s="107"/>
      <c r="D180" s="108"/>
      <c r="E180" s="121"/>
      <c r="F180" s="144"/>
      <c r="G180" s="145"/>
      <c r="H180" s="137"/>
      <c r="I180" s="138"/>
      <c r="J180" s="24"/>
      <c r="K180" s="24"/>
      <c r="L180" s="24"/>
    </row>
    <row r="181" spans="1:12" s="23" customFormat="1" ht="12.75">
      <c r="A181" s="122" t="s">
        <v>104</v>
      </c>
      <c r="B181" s="124"/>
      <c r="C181" s="124"/>
      <c r="D181" s="123"/>
      <c r="E181" s="26">
        <v>580</v>
      </c>
      <c r="F181" s="109">
        <v>526.6</v>
      </c>
      <c r="G181" s="110"/>
      <c r="H181" s="184">
        <v>71</v>
      </c>
      <c r="I181" s="185"/>
      <c r="J181" s="17"/>
      <c r="K181" s="17"/>
      <c r="L181" s="17"/>
    </row>
    <row r="182" spans="1:12" s="23" customFormat="1" ht="12.75">
      <c r="A182" s="116" t="s">
        <v>105</v>
      </c>
      <c r="B182" s="117"/>
      <c r="C182" s="117"/>
      <c r="D182" s="118"/>
      <c r="E182" s="119">
        <v>590</v>
      </c>
      <c r="F182" s="142">
        <v>104</v>
      </c>
      <c r="G182" s="143"/>
      <c r="H182" s="186">
        <v>0</v>
      </c>
      <c r="I182" s="187"/>
      <c r="J182" s="24"/>
      <c r="K182" s="24"/>
      <c r="L182" s="25"/>
    </row>
    <row r="183" spans="1:12" s="23" customFormat="1" ht="12.75">
      <c r="A183" s="65" t="s">
        <v>106</v>
      </c>
      <c r="B183" s="107"/>
      <c r="C183" s="107"/>
      <c r="D183" s="108"/>
      <c r="E183" s="121"/>
      <c r="F183" s="144"/>
      <c r="G183" s="145"/>
      <c r="H183" s="188"/>
      <c r="I183" s="189"/>
      <c r="J183" s="24"/>
      <c r="K183" s="24"/>
      <c r="L183" s="25"/>
    </row>
    <row r="184" spans="1:12" s="23" customFormat="1" ht="12.75">
      <c r="A184" s="65" t="s">
        <v>173</v>
      </c>
      <c r="B184" s="107"/>
      <c r="C184" s="107"/>
      <c r="D184" s="108"/>
      <c r="E184" s="26">
        <v>600</v>
      </c>
      <c r="F184" s="109">
        <v>6909.3</v>
      </c>
      <c r="G184" s="110"/>
      <c r="H184" s="184">
        <v>3693.7</v>
      </c>
      <c r="I184" s="185"/>
      <c r="J184" s="17"/>
      <c r="K184" s="17"/>
      <c r="L184" s="17"/>
    </row>
    <row r="185" spans="1:12" s="23" customFormat="1" ht="12.75">
      <c r="A185" s="122" t="s">
        <v>174</v>
      </c>
      <c r="B185" s="124"/>
      <c r="C185" s="124"/>
      <c r="D185" s="123"/>
      <c r="E185" s="26">
        <v>610</v>
      </c>
      <c r="F185" s="109">
        <v>196.8</v>
      </c>
      <c r="G185" s="110"/>
      <c r="H185" s="184">
        <v>196.8</v>
      </c>
      <c r="I185" s="185"/>
      <c r="J185" s="17"/>
      <c r="K185" s="17"/>
      <c r="L185" s="17"/>
    </row>
    <row r="186" spans="1:12" s="23" customFormat="1" ht="12.75">
      <c r="A186" s="116" t="s">
        <v>175</v>
      </c>
      <c r="B186" s="117"/>
      <c r="C186" s="117"/>
      <c r="D186" s="118"/>
      <c r="E186" s="119">
        <v>620</v>
      </c>
      <c r="F186" s="142">
        <v>5576</v>
      </c>
      <c r="G186" s="143"/>
      <c r="H186" s="186">
        <v>442.1</v>
      </c>
      <c r="I186" s="187"/>
      <c r="J186" s="25"/>
      <c r="K186" s="25"/>
      <c r="L186" s="25"/>
    </row>
    <row r="187" spans="1:12" s="23" customFormat="1" ht="12.75">
      <c r="A187" s="65" t="s">
        <v>176</v>
      </c>
      <c r="B187" s="107"/>
      <c r="C187" s="107"/>
      <c r="D187" s="108"/>
      <c r="E187" s="121"/>
      <c r="F187" s="144"/>
      <c r="G187" s="145"/>
      <c r="H187" s="188"/>
      <c r="I187" s="189"/>
      <c r="J187" s="25"/>
      <c r="K187" s="25"/>
      <c r="L187" s="25"/>
    </row>
    <row r="188" spans="1:12" s="23" customFormat="1" ht="12.75">
      <c r="A188" s="65" t="s">
        <v>177</v>
      </c>
      <c r="B188" s="107"/>
      <c r="C188" s="107"/>
      <c r="D188" s="108"/>
      <c r="E188" s="26">
        <v>630</v>
      </c>
      <c r="F188" s="109"/>
      <c r="G188" s="110"/>
      <c r="H188" s="184"/>
      <c r="I188" s="185"/>
      <c r="J188" s="17"/>
      <c r="K188" s="17"/>
      <c r="L188" s="17"/>
    </row>
    <row r="189" spans="1:12" s="23" customFormat="1" ht="12.75">
      <c r="A189" s="65" t="s">
        <v>178</v>
      </c>
      <c r="B189" s="107"/>
      <c r="C189" s="107"/>
      <c r="D189" s="108"/>
      <c r="E189" s="26">
        <v>640</v>
      </c>
      <c r="F189" s="109">
        <v>14251.7</v>
      </c>
      <c r="G189" s="110"/>
      <c r="H189" s="184">
        <v>4937</v>
      </c>
      <c r="I189" s="185"/>
      <c r="J189" s="17"/>
      <c r="K189" s="17"/>
      <c r="L189" s="17"/>
    </row>
    <row r="190" spans="1:12" s="23" customFormat="1" ht="12.75">
      <c r="A190" s="65" t="s">
        <v>179</v>
      </c>
      <c r="B190" s="107"/>
      <c r="C190" s="107"/>
      <c r="D190" s="108"/>
      <c r="E190" s="26">
        <v>650</v>
      </c>
      <c r="F190" s="109">
        <v>3572.8</v>
      </c>
      <c r="G190" s="110"/>
      <c r="H190" s="184">
        <v>0</v>
      </c>
      <c r="I190" s="185"/>
      <c r="J190" s="17"/>
      <c r="K190" s="17"/>
      <c r="L190" s="17"/>
    </row>
    <row r="191" spans="1:12" s="23" customFormat="1" ht="12.75">
      <c r="A191" s="122" t="s">
        <v>180</v>
      </c>
      <c r="B191" s="124"/>
      <c r="C191" s="124"/>
      <c r="D191" s="123"/>
      <c r="E191" s="26">
        <v>660</v>
      </c>
      <c r="F191" s="109"/>
      <c r="G191" s="110"/>
      <c r="H191" s="184"/>
      <c r="I191" s="185"/>
      <c r="J191" s="17"/>
      <c r="K191" s="17"/>
      <c r="L191" s="17"/>
    </row>
    <row r="192" spans="1:12" s="23" customFormat="1" ht="12.75">
      <c r="A192" s="116" t="s">
        <v>181</v>
      </c>
      <c r="B192" s="117"/>
      <c r="C192" s="117"/>
      <c r="D192" s="118"/>
      <c r="E192" s="119">
        <v>670</v>
      </c>
      <c r="F192" s="142">
        <v>363.2</v>
      </c>
      <c r="G192" s="143"/>
      <c r="H192" s="186">
        <v>1388.6</v>
      </c>
      <c r="I192" s="187"/>
      <c r="J192" s="25"/>
      <c r="K192" s="25"/>
      <c r="L192" s="25"/>
    </row>
    <row r="193" spans="1:12" s="23" customFormat="1" ht="12.75">
      <c r="A193" s="122" t="s">
        <v>182</v>
      </c>
      <c r="B193" s="124"/>
      <c r="C193" s="124"/>
      <c r="D193" s="123"/>
      <c r="E193" s="121"/>
      <c r="F193" s="144"/>
      <c r="G193" s="145"/>
      <c r="H193" s="188"/>
      <c r="I193" s="189"/>
      <c r="J193" s="25"/>
      <c r="K193" s="25"/>
      <c r="L193" s="25"/>
    </row>
    <row r="194" spans="1:12" s="23" customFormat="1" ht="12.75">
      <c r="A194" s="116" t="s">
        <v>183</v>
      </c>
      <c r="B194" s="117"/>
      <c r="C194" s="117"/>
      <c r="D194" s="118"/>
      <c r="E194" s="119">
        <v>680</v>
      </c>
      <c r="F194" s="142">
        <v>4046.7</v>
      </c>
      <c r="G194" s="143"/>
      <c r="H194" s="186"/>
      <c r="I194" s="187"/>
      <c r="J194" s="24"/>
      <c r="K194" s="24"/>
      <c r="L194" s="25"/>
    </row>
    <row r="195" spans="1:12" s="23" customFormat="1" ht="12.75">
      <c r="A195" s="122" t="s">
        <v>184</v>
      </c>
      <c r="B195" s="124"/>
      <c r="C195" s="124"/>
      <c r="D195" s="123"/>
      <c r="E195" s="121"/>
      <c r="F195" s="144"/>
      <c r="G195" s="145"/>
      <c r="H195" s="188"/>
      <c r="I195" s="189"/>
      <c r="J195" s="24"/>
      <c r="K195" s="24"/>
      <c r="L195" s="25"/>
    </row>
    <row r="196" spans="1:12" s="23" customFormat="1" ht="12.75">
      <c r="A196" s="116" t="s">
        <v>185</v>
      </c>
      <c r="B196" s="117"/>
      <c r="C196" s="117"/>
      <c r="D196" s="118"/>
      <c r="E196" s="119">
        <v>681</v>
      </c>
      <c r="F196" s="116"/>
      <c r="G196" s="118"/>
      <c r="H196" s="186"/>
      <c r="I196" s="187"/>
      <c r="J196" s="25"/>
      <c r="K196" s="25"/>
      <c r="L196" s="25"/>
    </row>
    <row r="197" spans="1:12" s="23" customFormat="1" ht="12.75">
      <c r="A197" s="65" t="s">
        <v>186</v>
      </c>
      <c r="B197" s="107"/>
      <c r="C197" s="107"/>
      <c r="D197" s="108"/>
      <c r="E197" s="121"/>
      <c r="F197" s="65"/>
      <c r="G197" s="108"/>
      <c r="H197" s="188"/>
      <c r="I197" s="189"/>
      <c r="J197" s="25"/>
      <c r="K197" s="25"/>
      <c r="L197" s="25"/>
    </row>
    <row r="198" spans="1:12" s="1" customFormat="1" ht="12.75">
      <c r="A198" s="139" t="s">
        <v>187</v>
      </c>
      <c r="B198" s="140"/>
      <c r="C198" s="140"/>
      <c r="D198" s="141"/>
      <c r="E198" s="2"/>
      <c r="F198" s="133">
        <f>F199+F201+F203+F205+F206+F208</f>
        <v>0</v>
      </c>
      <c r="G198" s="134"/>
      <c r="H198" s="133">
        <f>H199+H201+H203+H205+H206+H208</f>
        <v>0</v>
      </c>
      <c r="I198" s="134"/>
      <c r="J198" s="14"/>
      <c r="K198" s="14"/>
      <c r="L198" s="14"/>
    </row>
    <row r="199" spans="1:12" s="23" customFormat="1" ht="12.75">
      <c r="A199" s="116" t="s">
        <v>188</v>
      </c>
      <c r="B199" s="117"/>
      <c r="C199" s="117"/>
      <c r="D199" s="118"/>
      <c r="E199" s="119">
        <v>690</v>
      </c>
      <c r="F199" s="116"/>
      <c r="G199" s="118"/>
      <c r="H199" s="116"/>
      <c r="I199" s="118"/>
      <c r="J199" s="25"/>
      <c r="K199" s="25"/>
      <c r="L199" s="25"/>
    </row>
    <row r="200" spans="1:12" s="23" customFormat="1" ht="12.75">
      <c r="A200" s="122" t="s">
        <v>189</v>
      </c>
      <c r="B200" s="124"/>
      <c r="C200" s="124"/>
      <c r="D200" s="123"/>
      <c r="E200" s="121"/>
      <c r="F200" s="65"/>
      <c r="G200" s="108"/>
      <c r="H200" s="65"/>
      <c r="I200" s="108"/>
      <c r="J200" s="25"/>
      <c r="K200" s="25"/>
      <c r="L200" s="25"/>
    </row>
    <row r="201" spans="1:12" s="23" customFormat="1" ht="12.75">
      <c r="A201" s="116" t="s">
        <v>190</v>
      </c>
      <c r="B201" s="117"/>
      <c r="C201" s="117"/>
      <c r="D201" s="118"/>
      <c r="E201" s="119">
        <v>700</v>
      </c>
      <c r="F201" s="116"/>
      <c r="G201" s="118"/>
      <c r="H201" s="116"/>
      <c r="I201" s="118"/>
      <c r="J201" s="25"/>
      <c r="K201" s="25"/>
      <c r="L201" s="25"/>
    </row>
    <row r="202" spans="1:12" s="23" customFormat="1" ht="12.75">
      <c r="A202" s="122" t="s">
        <v>191</v>
      </c>
      <c r="B202" s="124"/>
      <c r="C202" s="124"/>
      <c r="D202" s="123"/>
      <c r="E202" s="121"/>
      <c r="F202" s="65"/>
      <c r="G202" s="108"/>
      <c r="H202" s="65"/>
      <c r="I202" s="108"/>
      <c r="J202" s="25"/>
      <c r="K202" s="25"/>
      <c r="L202" s="25"/>
    </row>
    <row r="203" spans="1:12" s="23" customFormat="1" ht="12.75">
      <c r="A203" s="116" t="s">
        <v>192</v>
      </c>
      <c r="B203" s="117"/>
      <c r="C203" s="117"/>
      <c r="D203" s="118"/>
      <c r="E203" s="119">
        <v>710</v>
      </c>
      <c r="F203" s="116"/>
      <c r="G203" s="118"/>
      <c r="H203" s="116"/>
      <c r="I203" s="118"/>
      <c r="J203" s="25"/>
      <c r="K203" s="25"/>
      <c r="L203" s="25"/>
    </row>
    <row r="204" spans="1:12" s="23" customFormat="1" ht="12.75">
      <c r="A204" s="65" t="s">
        <v>193</v>
      </c>
      <c r="B204" s="107"/>
      <c r="C204" s="107"/>
      <c r="D204" s="108"/>
      <c r="E204" s="121"/>
      <c r="F204" s="65"/>
      <c r="G204" s="108"/>
      <c r="H204" s="65"/>
      <c r="I204" s="108"/>
      <c r="J204" s="25"/>
      <c r="K204" s="25"/>
      <c r="L204" s="25"/>
    </row>
    <row r="205" spans="1:12" s="23" customFormat="1" ht="12.75">
      <c r="A205" s="122" t="s">
        <v>194</v>
      </c>
      <c r="B205" s="124"/>
      <c r="C205" s="124"/>
      <c r="D205" s="123"/>
      <c r="E205" s="26">
        <v>720</v>
      </c>
      <c r="F205" s="109"/>
      <c r="G205" s="110"/>
      <c r="H205" s="109"/>
      <c r="I205" s="110"/>
      <c r="J205" s="17"/>
      <c r="K205" s="17"/>
      <c r="L205" s="27"/>
    </row>
    <row r="206" spans="1:12" s="23" customFormat="1" ht="12.75">
      <c r="A206" s="116" t="s">
        <v>195</v>
      </c>
      <c r="B206" s="117"/>
      <c r="C206" s="117"/>
      <c r="D206" s="118"/>
      <c r="E206" s="119">
        <v>721</v>
      </c>
      <c r="F206" s="116"/>
      <c r="G206" s="118"/>
      <c r="H206" s="116"/>
      <c r="I206" s="118"/>
      <c r="J206" s="25"/>
      <c r="K206" s="25"/>
      <c r="L206" s="25"/>
    </row>
    <row r="207" spans="1:12" s="23" customFormat="1" ht="12.75">
      <c r="A207" s="65" t="s">
        <v>196</v>
      </c>
      <c r="B207" s="107"/>
      <c r="C207" s="107"/>
      <c r="D207" s="108"/>
      <c r="E207" s="121"/>
      <c r="F207" s="65"/>
      <c r="G207" s="108"/>
      <c r="H207" s="65"/>
      <c r="I207" s="108"/>
      <c r="J207" s="25"/>
      <c r="K207" s="25"/>
      <c r="L207" s="25"/>
    </row>
    <row r="208" spans="1:12" s="23" customFormat="1" ht="12.75">
      <c r="A208" s="65" t="s">
        <v>197</v>
      </c>
      <c r="B208" s="107"/>
      <c r="C208" s="107"/>
      <c r="D208" s="108"/>
      <c r="E208" s="26">
        <v>730</v>
      </c>
      <c r="F208" s="109"/>
      <c r="G208" s="110"/>
      <c r="H208" s="109"/>
      <c r="I208" s="110"/>
      <c r="J208" s="17"/>
      <c r="K208" s="17"/>
      <c r="L208" s="27"/>
    </row>
    <row r="209" spans="1:12" s="1" customFormat="1" ht="12.75">
      <c r="A209" s="130" t="s">
        <v>198</v>
      </c>
      <c r="B209" s="131"/>
      <c r="C209" s="131"/>
      <c r="D209" s="132"/>
      <c r="E209" s="2"/>
      <c r="F209" s="133">
        <f>F210+F211</f>
        <v>0</v>
      </c>
      <c r="G209" s="134"/>
      <c r="H209" s="133">
        <f>H210+H211</f>
        <v>0</v>
      </c>
      <c r="I209" s="134"/>
      <c r="J209" s="14"/>
      <c r="K209" s="14"/>
      <c r="L209" s="14"/>
    </row>
    <row r="210" spans="1:12" s="23" customFormat="1" ht="12.75">
      <c r="A210" s="65" t="s">
        <v>199</v>
      </c>
      <c r="B210" s="107"/>
      <c r="C210" s="107"/>
      <c r="D210" s="108"/>
      <c r="E210" s="26">
        <v>740</v>
      </c>
      <c r="F210" s="109"/>
      <c r="G210" s="110"/>
      <c r="H210" s="109"/>
      <c r="I210" s="110"/>
      <c r="J210" s="17"/>
      <c r="K210" s="17"/>
      <c r="L210" s="27"/>
    </row>
    <row r="211" spans="1:12" s="23" customFormat="1" ht="12.75">
      <c r="A211" s="65" t="s">
        <v>200</v>
      </c>
      <c r="B211" s="107"/>
      <c r="C211" s="107"/>
      <c r="D211" s="108"/>
      <c r="E211" s="26">
        <v>750</v>
      </c>
      <c r="F211" s="109"/>
      <c r="G211" s="110"/>
      <c r="H211" s="109"/>
      <c r="I211" s="110"/>
      <c r="J211" s="17"/>
      <c r="K211" s="17"/>
      <c r="L211" s="27"/>
    </row>
    <row r="212" spans="1:12" s="23" customFormat="1" ht="12.75">
      <c r="A212" s="111" t="s">
        <v>139</v>
      </c>
      <c r="B212" s="112"/>
      <c r="C212" s="112"/>
      <c r="D212" s="113"/>
      <c r="E212" s="4">
        <v>760</v>
      </c>
      <c r="F212" s="114">
        <f>F209+F198+F162+F147+F138</f>
        <v>3680285.3</v>
      </c>
      <c r="G212" s="115"/>
      <c r="H212" s="114">
        <f>H209+H198+H162+H147+H138</f>
        <v>4410922.1</v>
      </c>
      <c r="I212" s="115"/>
      <c r="J212" s="17"/>
      <c r="K212" s="17"/>
      <c r="L212" s="27"/>
    </row>
    <row r="213" spans="1:12" s="23" customFormat="1" ht="12.75">
      <c r="A213" s="125" t="s">
        <v>201</v>
      </c>
      <c r="B213" s="126"/>
      <c r="C213" s="126"/>
      <c r="D213" s="127"/>
      <c r="E213" s="6"/>
      <c r="F213" s="128"/>
      <c r="G213" s="129"/>
      <c r="H213" s="128"/>
      <c r="I213" s="129"/>
      <c r="J213" s="17"/>
      <c r="K213" s="17"/>
      <c r="L213" s="27"/>
    </row>
    <row r="214" spans="1:12" s="23" customFormat="1" ht="12.75">
      <c r="A214" s="122" t="s">
        <v>202</v>
      </c>
      <c r="B214" s="124"/>
      <c r="C214" s="124"/>
      <c r="D214" s="123"/>
      <c r="E214" s="26">
        <v>770</v>
      </c>
      <c r="F214" s="109"/>
      <c r="G214" s="110"/>
      <c r="H214" s="109"/>
      <c r="I214" s="110"/>
      <c r="J214" s="17"/>
      <c r="K214" s="17"/>
      <c r="L214" s="27"/>
    </row>
    <row r="215" spans="1:12" s="23" customFormat="1" ht="12.75">
      <c r="A215" s="116" t="s">
        <v>203</v>
      </c>
      <c r="B215" s="117"/>
      <c r="C215" s="117"/>
      <c r="D215" s="118"/>
      <c r="E215" s="119">
        <v>780</v>
      </c>
      <c r="F215" s="116"/>
      <c r="G215" s="118"/>
      <c r="H215" s="116"/>
      <c r="I215" s="118"/>
      <c r="J215" s="17"/>
      <c r="K215" s="17"/>
      <c r="L215" s="27"/>
    </row>
    <row r="216" spans="1:12" s="23" customFormat="1" ht="12.75">
      <c r="A216" s="122" t="s">
        <v>204</v>
      </c>
      <c r="B216" s="124"/>
      <c r="C216" s="124"/>
      <c r="D216" s="123"/>
      <c r="E216" s="120"/>
      <c r="F216" s="122"/>
      <c r="G216" s="123"/>
      <c r="H216" s="122"/>
      <c r="I216" s="123"/>
      <c r="J216" s="17"/>
      <c r="K216" s="17"/>
      <c r="L216" s="27"/>
    </row>
    <row r="217" spans="1:12" s="23" customFormat="1" ht="12.75">
      <c r="A217" s="65" t="s">
        <v>205</v>
      </c>
      <c r="B217" s="107"/>
      <c r="C217" s="107"/>
      <c r="D217" s="108"/>
      <c r="E217" s="121"/>
      <c r="F217" s="65"/>
      <c r="G217" s="108"/>
      <c r="H217" s="65"/>
      <c r="I217" s="108"/>
      <c r="J217" s="17"/>
      <c r="K217" s="17"/>
      <c r="L217" s="27"/>
    </row>
    <row r="218" spans="1:12" s="23" customFormat="1" ht="12.75">
      <c r="A218" s="65" t="s">
        <v>206</v>
      </c>
      <c r="B218" s="107"/>
      <c r="C218" s="107"/>
      <c r="D218" s="108"/>
      <c r="E218" s="26">
        <v>781</v>
      </c>
      <c r="F218" s="109"/>
      <c r="G218" s="110"/>
      <c r="H218" s="109"/>
      <c r="I218" s="110"/>
      <c r="J218" s="17"/>
      <c r="K218" s="17"/>
      <c r="L218" s="27"/>
    </row>
    <row r="219" spans="1:12" s="5" customFormat="1" ht="12.75">
      <c r="A219" s="111" t="s">
        <v>207</v>
      </c>
      <c r="B219" s="112"/>
      <c r="C219" s="112"/>
      <c r="D219" s="113"/>
      <c r="E219" s="4">
        <v>790</v>
      </c>
      <c r="F219" s="114"/>
      <c r="G219" s="115"/>
      <c r="H219" s="114"/>
      <c r="I219" s="115"/>
      <c r="J219" s="17"/>
      <c r="K219" s="17"/>
      <c r="L219" s="27"/>
    </row>
    <row r="220" spans="1:12" s="5" customFormat="1" ht="12.75">
      <c r="A220" s="28"/>
      <c r="B220" s="29"/>
      <c r="C220" s="29"/>
      <c r="D220" s="30"/>
      <c r="E220" s="19"/>
      <c r="F220" s="20"/>
      <c r="G220" s="21"/>
      <c r="H220" s="20"/>
      <c r="I220" s="21"/>
      <c r="J220" s="17"/>
      <c r="K220" s="17"/>
      <c r="L220" s="27"/>
    </row>
    <row r="221" spans="1:12" s="5" customFormat="1" ht="12.75">
      <c r="A221" s="71" t="s">
        <v>213</v>
      </c>
      <c r="B221" s="72"/>
      <c r="C221" s="72"/>
      <c r="D221" s="72"/>
      <c r="E221" s="72"/>
      <c r="F221" s="72"/>
      <c r="G221" s="72"/>
      <c r="H221" s="72"/>
      <c r="I221" s="73"/>
      <c r="J221" s="17"/>
      <c r="K221" s="17"/>
      <c r="L221" s="27"/>
    </row>
    <row r="222" spans="1:12" s="5" customFormat="1" ht="12.75">
      <c r="A222" s="74" t="s">
        <v>214</v>
      </c>
      <c r="B222" s="75"/>
      <c r="C222" s="75"/>
      <c r="D222" s="75"/>
      <c r="E222" s="75"/>
      <c r="F222" s="75"/>
      <c r="G222" s="75"/>
      <c r="H222" s="75"/>
      <c r="I222" s="69"/>
      <c r="J222" s="17"/>
      <c r="K222" s="17"/>
      <c r="L222" s="27"/>
    </row>
    <row r="223" spans="1:12" s="5" customFormat="1" ht="12.75">
      <c r="A223" s="70"/>
      <c r="B223" s="66"/>
      <c r="C223" s="66"/>
      <c r="D223" s="67"/>
      <c r="E223" s="19"/>
      <c r="F223" s="68"/>
      <c r="G223" s="64"/>
      <c r="H223" s="68"/>
      <c r="I223" s="64"/>
      <c r="J223" s="17"/>
      <c r="K223" s="17"/>
      <c r="L223" s="27"/>
    </row>
    <row r="224" spans="10:12" s="23" customFormat="1" ht="12.75">
      <c r="J224" s="17"/>
      <c r="K224" s="17"/>
      <c r="L224" s="27"/>
    </row>
    <row r="225" spans="10:12" s="23" customFormat="1" ht="12.75">
      <c r="J225" s="17"/>
      <c r="K225" s="17"/>
      <c r="L225" s="27"/>
    </row>
    <row r="226" spans="10:12" s="23" customFormat="1" ht="12.75">
      <c r="J226" s="17"/>
      <c r="K226" s="17"/>
      <c r="L226" s="27"/>
    </row>
    <row r="227" spans="10:12" s="23" customFormat="1" ht="12.75">
      <c r="J227" s="17"/>
      <c r="K227" s="17"/>
      <c r="L227" s="27"/>
    </row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</sheetData>
  <sheetProtection/>
  <mergeCells count="497">
    <mergeCell ref="B8:H8"/>
    <mergeCell ref="H13:I13"/>
    <mergeCell ref="F2:I2"/>
    <mergeCell ref="F3:I3"/>
    <mergeCell ref="A5:I5"/>
    <mergeCell ref="A6:I6"/>
    <mergeCell ref="H23:I23"/>
    <mergeCell ref="A27:D28"/>
    <mergeCell ref="F27:G28"/>
    <mergeCell ref="H27:I27"/>
    <mergeCell ref="H28:I28"/>
    <mergeCell ref="H18:I18"/>
    <mergeCell ref="H20:I20"/>
    <mergeCell ref="H21:I21"/>
    <mergeCell ref="H22:I22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E32:E33"/>
    <mergeCell ref="F32:G33"/>
    <mergeCell ref="H32:I33"/>
    <mergeCell ref="A33:D33"/>
    <mergeCell ref="A36:D36"/>
    <mergeCell ref="E36:E38"/>
    <mergeCell ref="F36:G38"/>
    <mergeCell ref="H36:I38"/>
    <mergeCell ref="A37:D37"/>
    <mergeCell ref="A34:D34"/>
    <mergeCell ref="E34:E35"/>
    <mergeCell ref="F34:G35"/>
    <mergeCell ref="H34:I35"/>
    <mergeCell ref="A35:D35"/>
    <mergeCell ref="H44:I44"/>
    <mergeCell ref="A38:D38"/>
    <mergeCell ref="A39:D39"/>
    <mergeCell ref="E39:E41"/>
    <mergeCell ref="F39:G41"/>
    <mergeCell ref="H39:I41"/>
    <mergeCell ref="A40:D40"/>
    <mergeCell ref="A41:D41"/>
    <mergeCell ref="A47:D47"/>
    <mergeCell ref="F47:G47"/>
    <mergeCell ref="H47:I47"/>
    <mergeCell ref="A42:D42"/>
    <mergeCell ref="E42:E43"/>
    <mergeCell ref="F42:G43"/>
    <mergeCell ref="H42:I43"/>
    <mergeCell ref="A43:D43"/>
    <mergeCell ref="A44:D44"/>
    <mergeCell ref="F44:G44"/>
    <mergeCell ref="A45:D45"/>
    <mergeCell ref="E45:E46"/>
    <mergeCell ref="F45:G46"/>
    <mergeCell ref="H45:I46"/>
    <mergeCell ref="A46:D46"/>
    <mergeCell ref="A50:D50"/>
    <mergeCell ref="E50:E51"/>
    <mergeCell ref="F50:G51"/>
    <mergeCell ref="H50:I51"/>
    <mergeCell ref="A51:D51"/>
    <mergeCell ref="A48:D48"/>
    <mergeCell ref="E48:E49"/>
    <mergeCell ref="F48:G49"/>
    <mergeCell ref="H48:I49"/>
    <mergeCell ref="A49:D49"/>
    <mergeCell ref="A54:D54"/>
    <mergeCell ref="E54:E55"/>
    <mergeCell ref="F54:G55"/>
    <mergeCell ref="H54:I55"/>
    <mergeCell ref="A55:D55"/>
    <mergeCell ref="A52:D52"/>
    <mergeCell ref="E52:E53"/>
    <mergeCell ref="F52:G53"/>
    <mergeCell ref="H52:I53"/>
    <mergeCell ref="A53:D53"/>
    <mergeCell ref="A58:D58"/>
    <mergeCell ref="E58:E59"/>
    <mergeCell ref="F58:G59"/>
    <mergeCell ref="H58:I59"/>
    <mergeCell ref="A59:D59"/>
    <mergeCell ref="A56:D56"/>
    <mergeCell ref="E56:E57"/>
    <mergeCell ref="F56:G57"/>
    <mergeCell ref="H56:I57"/>
    <mergeCell ref="A57:D57"/>
    <mergeCell ref="A60:D60"/>
    <mergeCell ref="F60:G60"/>
    <mergeCell ref="H60:I60"/>
    <mergeCell ref="A61:D61"/>
    <mergeCell ref="F61:G61"/>
    <mergeCell ref="H61:I61"/>
    <mergeCell ref="A62:D62"/>
    <mergeCell ref="F62:G62"/>
    <mergeCell ref="H62:I62"/>
    <mergeCell ref="A63:D63"/>
    <mergeCell ref="E63:E65"/>
    <mergeCell ref="F63:G65"/>
    <mergeCell ref="H63:I65"/>
    <mergeCell ref="A64:D64"/>
    <mergeCell ref="A65:D65"/>
    <mergeCell ref="A66:D66"/>
    <mergeCell ref="E66:E69"/>
    <mergeCell ref="F66:G69"/>
    <mergeCell ref="H66:I69"/>
    <mergeCell ref="A67:D67"/>
    <mergeCell ref="A68:D68"/>
    <mergeCell ref="A69:D69"/>
    <mergeCell ref="H75:I75"/>
    <mergeCell ref="A70:D70"/>
    <mergeCell ref="E70:E71"/>
    <mergeCell ref="F70:G71"/>
    <mergeCell ref="H70:I71"/>
    <mergeCell ref="A71:D71"/>
    <mergeCell ref="A72:D72"/>
    <mergeCell ref="F72:G72"/>
    <mergeCell ref="H72:I72"/>
    <mergeCell ref="A78:D78"/>
    <mergeCell ref="F78:G78"/>
    <mergeCell ref="H78:I78"/>
    <mergeCell ref="A73:D73"/>
    <mergeCell ref="E73:E74"/>
    <mergeCell ref="F73:G74"/>
    <mergeCell ref="H73:I74"/>
    <mergeCell ref="A74:D74"/>
    <mergeCell ref="A75:D75"/>
    <mergeCell ref="F75:G75"/>
    <mergeCell ref="A76:D76"/>
    <mergeCell ref="E76:E77"/>
    <mergeCell ref="F76:G77"/>
    <mergeCell ref="H76:I77"/>
    <mergeCell ref="A77:D77"/>
    <mergeCell ref="A79:D79"/>
    <mergeCell ref="F79:G79"/>
    <mergeCell ref="H79:I79"/>
    <mergeCell ref="A80:D80"/>
    <mergeCell ref="F80:G80"/>
    <mergeCell ref="H80:I80"/>
    <mergeCell ref="A81:D81"/>
    <mergeCell ref="E81:E83"/>
    <mergeCell ref="F81:G83"/>
    <mergeCell ref="H81:I83"/>
    <mergeCell ref="A82:D82"/>
    <mergeCell ref="A83:D83"/>
    <mergeCell ref="A84:D84"/>
    <mergeCell ref="E84:E86"/>
    <mergeCell ref="F84:G86"/>
    <mergeCell ref="H84:I86"/>
    <mergeCell ref="A85:D85"/>
    <mergeCell ref="A86:D86"/>
    <mergeCell ref="A87:D87"/>
    <mergeCell ref="E87:E89"/>
    <mergeCell ref="F87:G89"/>
    <mergeCell ref="H87:I89"/>
    <mergeCell ref="A88:D88"/>
    <mergeCell ref="A89:D89"/>
    <mergeCell ref="A90:D90"/>
    <mergeCell ref="E90:E92"/>
    <mergeCell ref="F90:G92"/>
    <mergeCell ref="H90:I92"/>
    <mergeCell ref="A91:D91"/>
    <mergeCell ref="A92:D92"/>
    <mergeCell ref="A98:D98"/>
    <mergeCell ref="F98:G98"/>
    <mergeCell ref="H98:I98"/>
    <mergeCell ref="A93:D93"/>
    <mergeCell ref="E93:E95"/>
    <mergeCell ref="F93:G95"/>
    <mergeCell ref="H93:I95"/>
    <mergeCell ref="A94:D94"/>
    <mergeCell ref="A95:D95"/>
    <mergeCell ref="A96:D96"/>
    <mergeCell ref="E96:E97"/>
    <mergeCell ref="F96:G97"/>
    <mergeCell ref="H96:I97"/>
    <mergeCell ref="A97:D97"/>
    <mergeCell ref="A103:D103"/>
    <mergeCell ref="F103:G103"/>
    <mergeCell ref="H103:I103"/>
    <mergeCell ref="A99:D99"/>
    <mergeCell ref="F99:G99"/>
    <mergeCell ref="H99:I99"/>
    <mergeCell ref="A100:D100"/>
    <mergeCell ref="F100:G100"/>
    <mergeCell ref="H100:I100"/>
    <mergeCell ref="A101:D101"/>
    <mergeCell ref="E101:E102"/>
    <mergeCell ref="F101:G102"/>
    <mergeCell ref="H101:I102"/>
    <mergeCell ref="A102:D102"/>
    <mergeCell ref="A106:D106"/>
    <mergeCell ref="E106:E107"/>
    <mergeCell ref="F106:G107"/>
    <mergeCell ref="H106:I107"/>
    <mergeCell ref="A107:D107"/>
    <mergeCell ref="A104:D104"/>
    <mergeCell ref="E104:E105"/>
    <mergeCell ref="F104:G105"/>
    <mergeCell ref="H104:I105"/>
    <mergeCell ref="A105:D105"/>
    <mergeCell ref="A108:D108"/>
    <mergeCell ref="F108:G108"/>
    <mergeCell ref="H108:I108"/>
    <mergeCell ref="A109:D109"/>
    <mergeCell ref="E109:E110"/>
    <mergeCell ref="F109:G110"/>
    <mergeCell ref="H109:I110"/>
    <mergeCell ref="A110:D110"/>
    <mergeCell ref="A111:D111"/>
    <mergeCell ref="F111:G111"/>
    <mergeCell ref="H111:I111"/>
    <mergeCell ref="A112:D112"/>
    <mergeCell ref="F112:G112"/>
    <mergeCell ref="H112:I112"/>
    <mergeCell ref="A117:D117"/>
    <mergeCell ref="F117:G117"/>
    <mergeCell ref="H117:I117"/>
    <mergeCell ref="A113:D113"/>
    <mergeCell ref="F113:G113"/>
    <mergeCell ref="H113:I113"/>
    <mergeCell ref="A114:D114"/>
    <mergeCell ref="F114:G114"/>
    <mergeCell ref="H114:I114"/>
    <mergeCell ref="A115:D115"/>
    <mergeCell ref="E115:E116"/>
    <mergeCell ref="F115:G116"/>
    <mergeCell ref="H115:I116"/>
    <mergeCell ref="A116:D116"/>
    <mergeCell ref="A120:D120"/>
    <mergeCell ref="E120:E121"/>
    <mergeCell ref="F120:G121"/>
    <mergeCell ref="H120:I121"/>
    <mergeCell ref="A121:D121"/>
    <mergeCell ref="A118:D118"/>
    <mergeCell ref="E118:E119"/>
    <mergeCell ref="F118:G119"/>
    <mergeCell ref="H118:I119"/>
    <mergeCell ref="A119:D119"/>
    <mergeCell ref="A122:D122"/>
    <mergeCell ref="F122:G122"/>
    <mergeCell ref="H122:I122"/>
    <mergeCell ref="A123:D123"/>
    <mergeCell ref="F123:G123"/>
    <mergeCell ref="H123:I123"/>
    <mergeCell ref="A124:D124"/>
    <mergeCell ref="F124:G124"/>
    <mergeCell ref="H124:I124"/>
    <mergeCell ref="A125:D125"/>
    <mergeCell ref="F125:G125"/>
    <mergeCell ref="H125:I125"/>
    <mergeCell ref="A128:D128"/>
    <mergeCell ref="E128:E129"/>
    <mergeCell ref="F128:G129"/>
    <mergeCell ref="H128:I129"/>
    <mergeCell ref="A129:D129"/>
    <mergeCell ref="A126:D126"/>
    <mergeCell ref="E126:E127"/>
    <mergeCell ref="F126:G127"/>
    <mergeCell ref="H126:I127"/>
    <mergeCell ref="A127:D127"/>
    <mergeCell ref="A132:D132"/>
    <mergeCell ref="E132:E134"/>
    <mergeCell ref="F132:G134"/>
    <mergeCell ref="H132:I134"/>
    <mergeCell ref="A133:D133"/>
    <mergeCell ref="A134:D134"/>
    <mergeCell ref="A130:D130"/>
    <mergeCell ref="E130:E131"/>
    <mergeCell ref="F130:G131"/>
    <mergeCell ref="H130:I131"/>
    <mergeCell ref="A131:D131"/>
    <mergeCell ref="A135:D135"/>
    <mergeCell ref="F135:G135"/>
    <mergeCell ref="H135:I135"/>
    <mergeCell ref="A138:D138"/>
    <mergeCell ref="F138:G138"/>
    <mergeCell ref="H138:I138"/>
    <mergeCell ref="A136:D137"/>
    <mergeCell ref="F136:G137"/>
    <mergeCell ref="H136:I136"/>
    <mergeCell ref="H137:I137"/>
    <mergeCell ref="F142:G142"/>
    <mergeCell ref="H142:I142"/>
    <mergeCell ref="A145:D145"/>
    <mergeCell ref="A139:D139"/>
    <mergeCell ref="F139:G139"/>
    <mergeCell ref="H139:I139"/>
    <mergeCell ref="F140:G141"/>
    <mergeCell ref="H140:I141"/>
    <mergeCell ref="A141:D141"/>
    <mergeCell ref="A146:D146"/>
    <mergeCell ref="A140:D140"/>
    <mergeCell ref="E140:E141"/>
    <mergeCell ref="A149:D149"/>
    <mergeCell ref="E147:E148"/>
    <mergeCell ref="A142:D142"/>
    <mergeCell ref="F149:G149"/>
    <mergeCell ref="H149:I149"/>
    <mergeCell ref="A143:D143"/>
    <mergeCell ref="F143:G143"/>
    <mergeCell ref="H143:I143"/>
    <mergeCell ref="A144:D144"/>
    <mergeCell ref="E144:E146"/>
    <mergeCell ref="F144:G146"/>
    <mergeCell ref="H144:I146"/>
    <mergeCell ref="A147:D147"/>
    <mergeCell ref="F147:G148"/>
    <mergeCell ref="H147:I148"/>
    <mergeCell ref="A148:D148"/>
    <mergeCell ref="A152:D152"/>
    <mergeCell ref="E152:E153"/>
    <mergeCell ref="F152:G153"/>
    <mergeCell ref="H152:I153"/>
    <mergeCell ref="A153:D153"/>
    <mergeCell ref="A150:D150"/>
    <mergeCell ref="E150:E151"/>
    <mergeCell ref="F150:G151"/>
    <mergeCell ref="H150:I151"/>
    <mergeCell ref="A151:D151"/>
    <mergeCell ref="A154:D154"/>
    <mergeCell ref="F154:G154"/>
    <mergeCell ref="H154:I154"/>
    <mergeCell ref="A155:D155"/>
    <mergeCell ref="F155:G155"/>
    <mergeCell ref="H155:I155"/>
    <mergeCell ref="A156:D156"/>
    <mergeCell ref="F156:G156"/>
    <mergeCell ref="H156:I156"/>
    <mergeCell ref="A157:D157"/>
    <mergeCell ref="E157:E158"/>
    <mergeCell ref="F157:G158"/>
    <mergeCell ref="H157:I158"/>
    <mergeCell ref="A158:D158"/>
    <mergeCell ref="A159:D159"/>
    <mergeCell ref="F159:G159"/>
    <mergeCell ref="H159:I159"/>
    <mergeCell ref="A160:D160"/>
    <mergeCell ref="F160:G160"/>
    <mergeCell ref="H160:I160"/>
    <mergeCell ref="A161:D161"/>
    <mergeCell ref="F161:G161"/>
    <mergeCell ref="H161:I161"/>
    <mergeCell ref="A162:D162"/>
    <mergeCell ref="F162:G162"/>
    <mergeCell ref="H162:I162"/>
    <mergeCell ref="A163:D163"/>
    <mergeCell ref="E163:E165"/>
    <mergeCell ref="F163:G165"/>
    <mergeCell ref="H163:I165"/>
    <mergeCell ref="A164:D164"/>
    <mergeCell ref="A165:D165"/>
    <mergeCell ref="A166:D166"/>
    <mergeCell ref="E166:E169"/>
    <mergeCell ref="F166:G169"/>
    <mergeCell ref="H166:I169"/>
    <mergeCell ref="A167:D167"/>
    <mergeCell ref="A168:D168"/>
    <mergeCell ref="A169:D169"/>
    <mergeCell ref="A170:D170"/>
    <mergeCell ref="E170:E172"/>
    <mergeCell ref="F170:G172"/>
    <mergeCell ref="H170:I172"/>
    <mergeCell ref="A171:D171"/>
    <mergeCell ref="A172:D172"/>
    <mergeCell ref="A173:D173"/>
    <mergeCell ref="E173:E175"/>
    <mergeCell ref="F173:G175"/>
    <mergeCell ref="H173:I175"/>
    <mergeCell ref="A174:D174"/>
    <mergeCell ref="A175:D175"/>
    <mergeCell ref="H181:I181"/>
    <mergeCell ref="A176:D176"/>
    <mergeCell ref="E176:E178"/>
    <mergeCell ref="F176:G178"/>
    <mergeCell ref="H176:I178"/>
    <mergeCell ref="A177:D177"/>
    <mergeCell ref="A178:D178"/>
    <mergeCell ref="A184:D184"/>
    <mergeCell ref="F184:G184"/>
    <mergeCell ref="H184:I184"/>
    <mergeCell ref="A179:D179"/>
    <mergeCell ref="E179:E180"/>
    <mergeCell ref="F179:G180"/>
    <mergeCell ref="H179:I180"/>
    <mergeCell ref="A180:D180"/>
    <mergeCell ref="A181:D181"/>
    <mergeCell ref="F181:G181"/>
    <mergeCell ref="A182:D182"/>
    <mergeCell ref="E182:E183"/>
    <mergeCell ref="F182:G183"/>
    <mergeCell ref="H182:I183"/>
    <mergeCell ref="A183:D183"/>
    <mergeCell ref="A185:D185"/>
    <mergeCell ref="F185:G185"/>
    <mergeCell ref="H185:I185"/>
    <mergeCell ref="A186:D186"/>
    <mergeCell ref="E186:E187"/>
    <mergeCell ref="F186:G187"/>
    <mergeCell ref="H186:I187"/>
    <mergeCell ref="A187:D187"/>
    <mergeCell ref="A188:D188"/>
    <mergeCell ref="F188:G188"/>
    <mergeCell ref="H188:I188"/>
    <mergeCell ref="A189:D189"/>
    <mergeCell ref="F189:G189"/>
    <mergeCell ref="H189:I189"/>
    <mergeCell ref="A190:D190"/>
    <mergeCell ref="F190:G190"/>
    <mergeCell ref="H190:I190"/>
    <mergeCell ref="A191:D191"/>
    <mergeCell ref="F191:G191"/>
    <mergeCell ref="H191:I191"/>
    <mergeCell ref="A194:D194"/>
    <mergeCell ref="E194:E195"/>
    <mergeCell ref="F194:G195"/>
    <mergeCell ref="H194:I195"/>
    <mergeCell ref="A195:D195"/>
    <mergeCell ref="A192:D192"/>
    <mergeCell ref="E192:E193"/>
    <mergeCell ref="F192:G193"/>
    <mergeCell ref="H192:I193"/>
    <mergeCell ref="A193:D193"/>
    <mergeCell ref="H196:I197"/>
    <mergeCell ref="A197:D197"/>
    <mergeCell ref="A198:D198"/>
    <mergeCell ref="F198:G198"/>
    <mergeCell ref="H198:I198"/>
    <mergeCell ref="A202:D202"/>
    <mergeCell ref="A196:D196"/>
    <mergeCell ref="E196:E197"/>
    <mergeCell ref="F196:G197"/>
    <mergeCell ref="H205:I205"/>
    <mergeCell ref="A199:D199"/>
    <mergeCell ref="E199:E200"/>
    <mergeCell ref="F199:G200"/>
    <mergeCell ref="H199:I200"/>
    <mergeCell ref="A200:D200"/>
    <mergeCell ref="A201:D201"/>
    <mergeCell ref="E201:E202"/>
    <mergeCell ref="F201:G202"/>
    <mergeCell ref="H201:I202"/>
    <mergeCell ref="A208:D208"/>
    <mergeCell ref="F208:G208"/>
    <mergeCell ref="H208:I208"/>
    <mergeCell ref="A203:D203"/>
    <mergeCell ref="E203:E204"/>
    <mergeCell ref="F203:G204"/>
    <mergeCell ref="H203:I204"/>
    <mergeCell ref="A204:D204"/>
    <mergeCell ref="A205:D205"/>
    <mergeCell ref="F205:G205"/>
    <mergeCell ref="A206:D206"/>
    <mergeCell ref="E206:E207"/>
    <mergeCell ref="F206:G207"/>
    <mergeCell ref="H206:I207"/>
    <mergeCell ref="A207:D207"/>
    <mergeCell ref="A209:D209"/>
    <mergeCell ref="F209:G209"/>
    <mergeCell ref="H209:I209"/>
    <mergeCell ref="A210:D210"/>
    <mergeCell ref="F210:G210"/>
    <mergeCell ref="H210:I210"/>
    <mergeCell ref="A211:D211"/>
    <mergeCell ref="F211:G211"/>
    <mergeCell ref="H211:I211"/>
    <mergeCell ref="A212:D212"/>
    <mergeCell ref="F212:G212"/>
    <mergeCell ref="H212:I212"/>
    <mergeCell ref="A213:D213"/>
    <mergeCell ref="F213:G213"/>
    <mergeCell ref="H213:I213"/>
    <mergeCell ref="A214:D214"/>
    <mergeCell ref="F214:G214"/>
    <mergeCell ref="H214:I214"/>
    <mergeCell ref="A215:D215"/>
    <mergeCell ref="E215:E217"/>
    <mergeCell ref="F215:G217"/>
    <mergeCell ref="H215:I217"/>
    <mergeCell ref="A216:D216"/>
    <mergeCell ref="A217:D217"/>
    <mergeCell ref="A218:D218"/>
    <mergeCell ref="F218:G218"/>
    <mergeCell ref="H218:I218"/>
    <mergeCell ref="A219:D219"/>
    <mergeCell ref="F219:G219"/>
    <mergeCell ref="H219:I219"/>
    <mergeCell ref="A221:I221"/>
    <mergeCell ref="A222:I222"/>
    <mergeCell ref="A223:D223"/>
    <mergeCell ref="F223:G223"/>
    <mergeCell ref="H223:I223"/>
  </mergeCells>
  <printOptions/>
  <pageMargins left="0.75" right="0.75" top="1" bottom="1" header="0.5" footer="0.5"/>
  <pageSetup horizontalDpi="600" verticalDpi="600" orientation="portrait" scale="58" r:id="rId1"/>
  <rowBreaks count="2" manualBreakCount="2">
    <brk id="79" max="8" man="1"/>
    <brk id="1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User</cp:lastModifiedBy>
  <cp:lastPrinted>2019-02-27T11:09:39Z</cp:lastPrinted>
  <dcterms:created xsi:type="dcterms:W3CDTF">2000-01-31T14:27:52Z</dcterms:created>
  <dcterms:modified xsi:type="dcterms:W3CDTF">2019-04-08T06:07:09Z</dcterms:modified>
  <cp:category/>
  <cp:version/>
  <cp:contentType/>
  <cp:contentStatus/>
</cp:coreProperties>
</file>