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2020" windowHeight="9270" activeTab="4"/>
  </bookViews>
  <sheets>
    <sheet name="Sheet5" sheetId="1" r:id="rId1"/>
    <sheet name="եկամուտ" sheetId="2" r:id="rId2"/>
    <sheet name="գործառն." sheetId="3" r:id="rId3"/>
    <sheet name="հավելուրդ" sheetId="4" r:id="rId4"/>
    <sheet name="տնտեսագ.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<sst xmlns="http://schemas.openxmlformats.org/spreadsheetml/2006/main" count="1110" uniqueCount="353">
  <si>
    <t xml:space="preserve"> Գ. ՈՉ ՖԻՆԱՆՍԱԿԱՆ ԱԿՏԻՎՆԵՐԻ ԻՐԱՑՈՒՄԻՑ ՄՈՒՏՔԵՐ (տող6100+տող6200+տող6300+տող6400)</t>
  </si>
  <si>
    <t>ՉԱՐՏԱԴՐՎԱԾ ԱԿՏԻՎՆԵՐԻ ԻՐԱՑՈՒՄԻՑ ՄՈՒՏՔԵՐ`                                                   (տող6410+տող6420+տող6430+տող6440)</t>
  </si>
  <si>
    <t>ՀՈՂԻ ԻՐԱՑՈՒՄԻՑ ՄՈՒՏՔԵՐ</t>
  </si>
  <si>
    <t>8411</t>
  </si>
  <si>
    <t xml:space="preserve">                           Տարեկան ճշտված պլան                           </t>
  </si>
  <si>
    <t xml:space="preserve">  Տարեկան հաստատված պլան</t>
  </si>
  <si>
    <t xml:space="preserve">      Փաստացի</t>
  </si>
  <si>
    <t>ՄԵՔԵՆԱՆԵՐ ԵՎ ՍԱՐՔԱՎՈՐՈՒՄՆԵՐ   (տող5121+ տող5122+տող5123)</t>
  </si>
  <si>
    <t xml:space="preserve"> ԱՅԼ ՀԻՄՆԱԿԱՆ ՄԻՋՈՑՆԵՐ     (տող 5131+տող 5132+տող 5133+ տող5134)</t>
  </si>
  <si>
    <t xml:space="preserve">             այդ թվում</t>
  </si>
  <si>
    <t>(ս.4 + ս5)</t>
  </si>
  <si>
    <t>(ս.7 + ս8)</t>
  </si>
  <si>
    <t>(ս.10 + ս11)</t>
  </si>
  <si>
    <t>ԸՆԴԱՄԵՆԸ ՀԱՎԵԼՈՒՐԴԸ ԿԱՄ ԴԵՖԻՑԻՏԸ (ՊԱԿԱՍՈՒՐԴԸ)</t>
  </si>
  <si>
    <t>անվանումը</t>
  </si>
  <si>
    <t xml:space="preserve">ՎԱՅՈՑ ՁՈՐԻ ՄԱՐԶԻ </t>
  </si>
  <si>
    <t>ՋԵՐՄՈՒԿ  ՔԱՂԱՔԱՅԻՆ ՀԱՄԱՅՆՔԻ</t>
  </si>
  <si>
    <t xml:space="preserve">Հաստատված է  
</t>
  </si>
  <si>
    <t>Ջերմուկ համայնքի ավագանու</t>
  </si>
  <si>
    <t>______________________________________________________________________________
(համայնքի բյուջեն սպասարկող տեղական գանձապետական բաժանմունքի անվանումը)</t>
  </si>
  <si>
    <t>ԱՐՍԵՆՅԱՆ ՎԱՀԱԳՆ ԱՇՈՏԻ</t>
  </si>
  <si>
    <t xml:space="preserve">ՀԱՄԱՅՆՔԻ ՂԵԿԱՎԱՐ՝
</t>
  </si>
  <si>
    <t xml:space="preserve">(անունը, ազգանունը, հայրանունը)
</t>
  </si>
  <si>
    <t>Կ. Տ.</t>
  </si>
  <si>
    <t xml:space="preserve">             2023  ԹՎԱԿԱՆԻ  ԲՅՈՒՋԵ             (1-ին եռամսյակ)</t>
  </si>
  <si>
    <t xml:space="preserve"> 2023 թվականի  ապրիլի 21 -ի  N _____ որոշմամբ 
</t>
  </si>
  <si>
    <t>Հաշվետվություն</t>
  </si>
  <si>
    <t>Համայնքի բյուջեի եկամուտների կատարման վերաբերյալ</t>
  </si>
  <si>
    <t>(02/01/23 - 31/03/23թ. ժամանակահատվածի համար)</t>
  </si>
  <si>
    <t>Տողի</t>
  </si>
  <si>
    <t>Եկամտատեսակները</t>
  </si>
  <si>
    <t>Տարեկան հաստատված պլան</t>
  </si>
  <si>
    <t>Տարեկան ճշտված պլան</t>
  </si>
  <si>
    <t>Փաստացի</t>
  </si>
  <si>
    <t>Հոդվածի համար</t>
  </si>
  <si>
    <t>Ընդամենը</t>
  </si>
  <si>
    <t>այդ թվում</t>
  </si>
  <si>
    <t>NN</t>
  </si>
  <si>
    <t>(u.5+u.6)</t>
  </si>
  <si>
    <t>վարչական մաս</t>
  </si>
  <si>
    <t>Ֆոնդային մաս</t>
  </si>
  <si>
    <t>(u.8+u.9)</t>
  </si>
  <si>
    <t>վարչական բյուջե</t>
  </si>
  <si>
    <t>(u.11+u.12)</t>
  </si>
  <si>
    <t xml:space="preserve">ԸՆԴԱՄԵՆԸ ԵԿԱՄՈՒՏՆԵՐ    (տող 1100 + տող 1200+տող 1300)    </t>
  </si>
  <si>
    <t xml:space="preserve">այդ թվում՛ 1.ՀԱՐԿԵՐ ԵՎ ՏՈՒՐՔԵՐ  (տող 1110 + տող 1120 + տող 1130 + տող 1140 + տող 1150)               </t>
  </si>
  <si>
    <t>7100</t>
  </si>
  <si>
    <t>X</t>
  </si>
  <si>
    <t>այդ թվում`1.1 Գույքային հարկեր անշարժ գույքից (տող 1111 + տող 1112 + տող 1113)</t>
  </si>
  <si>
    <t>7131</t>
  </si>
  <si>
    <t>այդ թվում` 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</si>
  <si>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</si>
  <si>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>Համայնքի բյուջե մուտքագրվող անշարժ գույքի հարկ</t>
  </si>
  <si>
    <t xml:space="preserve"> 1.2 Գույքային հարկեր այլ գույքից</t>
  </si>
  <si>
    <t>7136</t>
  </si>
  <si>
    <t>այդ թվում` Գույքահարկ փոխադրամիջոցների համար</t>
  </si>
  <si>
    <t>1.3 Տեղական տուրքեր (տող 11301 + տող 11302 + տող 11303 + տող 11304 + տող 11305 + տող 11306 + տող 11307 + տող 11308 + տող 11309 + տող 11310 + տող 11311+տող 11312+ տող 11313 + տող 11314+տող 11315+ տող 11316 + տող 11317+ տող 11318 + տող 11319),  այդ թվում`</t>
  </si>
  <si>
    <t>7145</t>
  </si>
  <si>
    <t xml:space="preserve"> Համայնքի վարչական տարածքում նոր շենքերի, շինությունների և ոչ հիմնական  շինությունների շինարարության (տեղադրման) թույլտվության համար </t>
  </si>
  <si>
    <t>Համայնքի վարչական տարածքում շենքերի, շինությունների և քաղաքաշինական այլ օբյեկտների  քանդման թույլտվության համար</t>
  </si>
  <si>
    <t>Համայնքի վարչ. տարածքում, սահմանամերձ բարձրլեռն. համայնք-ի վարչ. տարածքում, բացառ. միջպետ. և հանրապետ. նշանակ. ավտոմոբիլ. ճանապարհ-ի կողեզրում, խանութ-ում և կրպակ-երում հեղուկ վառելիքի,  սեղմված բնական կամ հեղուկ. նավթ . գազ-ի վաճառքի թույլտվ. համար</t>
  </si>
  <si>
    <t>Համայնքի վարչական տարածքում, սահմանամերձ և բարձրլեռնային համայնքների վարչական տարածքում գտնվող մանրածախ առևտրի կետերում կամ ավտոմեքենաների տեխնիկական սպասարկման և նորոգման ծառայության օբյեկտներում տեխնիկական հեղուկների վաճառքի թույլտվության համար</t>
  </si>
  <si>
    <t xml:space="preserve">Համայնքի վարչական տարածքում թանկարժեք մետաղներից պատրաստված իրերի՛ որոշակի վայրում մանրածախ առք ու վաճառք իրականացնելու թույլտվության համար </t>
  </si>
  <si>
    <t>Համայնքի վարչական տարածքում ոգելից և ալկոհոլային խմիչքների և (կամ) ծխախոտի արտադրանքի վաճառքի թույլտվության համար</t>
  </si>
  <si>
    <t>Իրավաբանական անձանց և անհատ ձեռնարկատերերին համայնքի վարչական տարածքում ֫Առևտրի և ծառայությունների մասինֻ Հայաստանի Հանրապետության օրենքով սահմանված՛ բացօթյա առևտուր կազմակերպելու թույլտվության համար</t>
  </si>
  <si>
    <t xml:space="preserve">Համայնքի վարչական տարածքում առևտրի, հանրային սննդի, զվարճանքի, շահումով խաղերի և վիճակախաղերի կազմակերպման օբյեկտներին, խաղատներին և բաղնիքներին (սաունաներին) ժամը 24.00-ից հետո աշխատելու թույլտվության համար </t>
  </si>
  <si>
    <t xml:space="preserve">Ավագանու սահմանվ. կարգին ու պայման-ին համ.՛ համայնքի վարչ. տարածքում արտաքին գովազդ տեղադրելու թույլտվ. համար, բացառ. միջպետ. ու հանրապետ. նշանակ. ավտոմոբիլ. ճանապարհ-ի օտարման շերտերում և պաշտպ. գոտի-ում տեղադ. գովազդ-րի թույլտվ-րի (բացառ. Երևան քաղաքի) </t>
  </si>
  <si>
    <t xml:space="preserve">Հայաստանի Հանրապետության վարչատարածքային միավորների խորհրդանիշերը (զինանշան, անվանում և այլն), որպես օրենքով գրանցված ապրանքային նշան, ապրանքների արտադրության, աշխատանքների կատարման, ծառայությունների մատուցման գործընթացներում օգտագործելու թույլտվ. համար </t>
  </si>
  <si>
    <t xml:space="preserve">1.4 Համայնքի բյուջե վճարվող պետական տուրքեր  (տող 1141 + տող 1142), այդ թվում`  </t>
  </si>
  <si>
    <t>7146</t>
  </si>
  <si>
    <t xml:space="preserve">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</si>
  <si>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 xml:space="preserve">Նոտար. գրասենյակների կողմից նոտար. ծառայություն. կատարելու, նոտար. կարգով վավերացված փաստաթղթերի կրկնօրինակներ տալու, նշված մարմինների կողմից գործարքների նախագծեր և դիմումներ կազմելու, փաստաթղթերի պատճեններ հանելու և դրանցից քաղվածքներ տալու համար </t>
  </si>
  <si>
    <t>2. ՊԱՇՏՈՆԱԿԱՆ ԴՐԱՄԱՇՆՈՐՀՆԵՐ (տող 1210 + տող 1220 + տող 1230 + տող 1240 + տող 1250 + տող 1260)</t>
  </si>
  <si>
    <t>7300</t>
  </si>
  <si>
    <t xml:space="preserve">2.5 Ընթացիկ ներքին պաշտոնական դրամաշնորհներ` ստացված կառավարման այլ մակարդակներից (տող 1251 + տող 1252 + տող 1255 + տող 1256) ,    որից`      </t>
  </si>
  <si>
    <t>7331</t>
  </si>
  <si>
    <t xml:space="preserve"> Պետական բյուջեից ֆինանսական համահարթեցման սկզբունքով տրամադրվող դոտացիաներ</t>
  </si>
  <si>
    <t>Պետական բյուջեից տրամադրվող նպատակային հատկացումներ (սուբվենցիաներ)</t>
  </si>
  <si>
    <t xml:space="preserve"> 2.6 Կապիտալ ներքին պաշտոնական դրամաշնորհներ` ստացված կառավարման այլ մակարդակներից   (տող 1261 + տող 1262)</t>
  </si>
  <si>
    <t>7332</t>
  </si>
  <si>
    <t xml:space="preserve"> Պետական բյուջեից կապիտալ ծախսերի ֆինանսավորման նպատակային հատկացումներ (սուբվենցիաներ)</t>
  </si>
  <si>
    <t xml:space="preserve">3. ԱՅԼ ԵԿԱՄՈՒՏՆԵՐ       (տող 1310 + տող 1320 + տող 1330 + տող 1340 + տող 1350 + տող 1360 + տող 1370 + տող 1380 + տող 1390),               այդ թվում`    </t>
  </si>
  <si>
    <t>7400</t>
  </si>
  <si>
    <t>3.3 Գույքի վարձակալությունից եկամուտներ  (տող 1331 + տող 1332 + տող 1333 +  տող 1334)</t>
  </si>
  <si>
    <t>7415</t>
  </si>
  <si>
    <t xml:space="preserve">Համայնքի սեփականություն համարվող հողերի վարձակալության վարձավճարներ </t>
  </si>
  <si>
    <t xml:space="preserve">Համայնքի վարչական տարածքում գտնվող պետական սեփականություն համարվող հողերի վարձակալության վարձավճարներ 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</si>
  <si>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</si>
  <si>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   (տող 1341 + տող 1342+ տող 1343)</t>
  </si>
  <si>
    <t>7421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</si>
  <si>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</si>
  <si>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 xml:space="preserve">3.5 Վարչական գանձումներ (տող 1351 + տող 1352+տող 1353),     այդ թվում` </t>
  </si>
  <si>
    <t>7422</t>
  </si>
  <si>
    <t>Տեղական վճարներ  (տող13501+տող13502+տող13503+տող13504+տող13505+տող13506+տող13507+տող13508+տող13509+տող13510+տող13511+տող13512+տող13513+տող13514+տող13515+տող13516+տող13517+տող13518+տող13519+տող13520) , այդ թվում`</t>
  </si>
  <si>
    <t>Համայնքի տնօրինության և օգտագործման տակ գտնվող հողերը հատկացնելու, հետ վերցնելու և վարձակալության տրամադրելու դեպքերում անհրաժեշտ փաստաթղթերի (փաթեթի) նախապատրաստման համար</t>
  </si>
  <si>
    <t>Համայնքի կողմից կազմակերպվող մրցույթների և աճուրդների մասնակցության համար</t>
  </si>
  <si>
    <t>Համայնքի կողմից աղբահանության վճար վճարողների համար աղբահանության աշխատանքները կազմակերպելու համար</t>
  </si>
  <si>
    <t>Ոռոգման ջրի մատակարարման համար այն համայնքներում, որոնք ներառված չեն ֫Ջրօգտագործողների ընկերությունների և  ջրօգտագործողների ընկերությունների միությունների մասինֻ ՀՀ օրենքի համաձայն ստեղծված ջրօգտագործողների ընկերությունների սպասարկման տարածքներում</t>
  </si>
  <si>
    <t>Համայնքի կողմից կառավարվող բազմաբնակարան շենքերի ընդհանուր բաժնային սեփականության պահպանման պարտադիր նորմերի կատարման համար</t>
  </si>
  <si>
    <t>Համայնքային ենթակայության մանկապարտեզի ծառայությունից օգտվողների համար</t>
  </si>
  <si>
    <t>Համայնքային ենթակայության արտադպրոցական դաստիարակության հաստատությունների (երաժշտական, նկարչական և արվեստի դպրոցներ և այլն) ծառայություններից օգտվողների համար</t>
  </si>
  <si>
    <t>Համայնքային սեփականություն հանդիսացող պատմության և մշակույթի անշարժ հուշարձանների և համայնքային ենթակայության թանգարանների մուտքի համար</t>
  </si>
  <si>
    <t>Համայնքն սպասարկող անասնաբույժի ծառայությունների դիմաց</t>
  </si>
  <si>
    <t xml:space="preserve">Համայնքի վարչական տարածքում ինքնակամ կառուցված շենքերի, շինությունների օրինականացման համար վճարներ </t>
  </si>
  <si>
    <t>3.6 Մուտքեր տույժերից, տուգանքներից (տող 1361 + տող 1362)</t>
  </si>
  <si>
    <t>7431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</si>
  <si>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</si>
  <si>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3.7 Ընթացիկ ոչ պաշտոնական դրամաշնորհներ (տող 1371 + տող 1372)</t>
  </si>
  <si>
    <t>7441</t>
  </si>
  <si>
    <t>3.8 Կապիտալ ոչ պաշտոնական դրամաշնորհներ    (տող 1381 + տող 1382)</t>
  </si>
  <si>
    <t>7442</t>
  </si>
  <si>
    <t>3.9 Այլ եկամուտներ (տող 1391 + տող 1392 + տող 1393)</t>
  </si>
  <si>
    <t>7452</t>
  </si>
  <si>
    <t>Օրենքով և իրավական այլ ակտերով սահմանված` համայնքի բյուջեի մուտքագրման ենթակա այլ եկամուտներ</t>
  </si>
  <si>
    <t>Հավելված</t>
  </si>
  <si>
    <t xml:space="preserve">Ջերմուկ համայնքի ավագանու </t>
  </si>
  <si>
    <t>Համայնքի բյուջեի ծախսերի կատարման վերաբերյալ</t>
  </si>
  <si>
    <t>Բյուջետային ծախսերի գործառական դասակարգման բաժինների, խմբերի և դասերի անվանումները</t>
  </si>
  <si>
    <t>Բաժին</t>
  </si>
  <si>
    <t>Խումբ</t>
  </si>
  <si>
    <t>Դաս</t>
  </si>
  <si>
    <t xml:space="preserve">                այդ թվում</t>
  </si>
  <si>
    <t>(ս.7+ ս8)</t>
  </si>
  <si>
    <t>ֆոնդային բյուջե</t>
  </si>
  <si>
    <t>(ս.10+ ս11)</t>
  </si>
  <si>
    <t>(ս.13+ ս14)</t>
  </si>
  <si>
    <t>ԸՆԴԱՄԵՆԸ ԾԱԽՍԵՐ (տող2100+տող2200+տող2300+տող2400+տող2500+տող2600+ տող2700+տող2800+տող2900+տող3000+տող3100)</t>
  </si>
  <si>
    <t xml:space="preserve">ԸՆԴՀԱՆՈՒՐ ԲՆՈՒՅԹԻ ՀԱՆՐԱՅԻՆ ԾԱՌԱՅՈՒԹՅՈՒՆՆԵՐ (տող2110+տող2120+տող2130+տող2140+տող2150+տող2160+տող2170+տող2180)   </t>
  </si>
  <si>
    <t>1</t>
  </si>
  <si>
    <t>0</t>
  </si>
  <si>
    <t>այդ թվում`</t>
  </si>
  <si>
    <t>Օրենսդիր և գործադիր մարմիններ, պետական կառավարում, ֆինանսական և հարկաբյուջետային հարաբերություններ, արտաքին հարաբերություններ</t>
  </si>
  <si>
    <t>որից`</t>
  </si>
  <si>
    <t xml:space="preserve">Օրենսդիր և գործադիր մարմիններ,պետական կառավարում </t>
  </si>
  <si>
    <t>2</t>
  </si>
  <si>
    <t>3</t>
  </si>
  <si>
    <t>Արտաքին տնտեսական օգնություն</t>
  </si>
  <si>
    <t>Ընդհանուր բնույթի ծառայություններ</t>
  </si>
  <si>
    <t xml:space="preserve">Աշխատակազմի (կադրերի) գծով ընդհանուր բնույթի ծառայություններ </t>
  </si>
  <si>
    <t xml:space="preserve">Ընդհանուր բնույթի այլ ծառայություններ </t>
  </si>
  <si>
    <t>Ընդհանուր բնույթի հետազոտական աշխատանք</t>
  </si>
  <si>
    <t>4</t>
  </si>
  <si>
    <t xml:space="preserve">Ընդհանուր բնույթի հանրային ծառայությունների գծով հետազոտական և նախագծային աշխատանքներ </t>
  </si>
  <si>
    <t>5</t>
  </si>
  <si>
    <t>Ընդհանուր բնույթի հանրային ծառայություններ (այլ դասերին չպատկանող)</t>
  </si>
  <si>
    <t>6</t>
  </si>
  <si>
    <t xml:space="preserve">Ընդհանուր բնույթի հանրային ծառայություններ (այլ դասերին չպատկանող) </t>
  </si>
  <si>
    <t>7</t>
  </si>
  <si>
    <t>8</t>
  </si>
  <si>
    <t>ՊԱՇՏՊԱՆՈՒԹՅՈՒՆ (տող2210+2220+տող2230+տող2240+տող2250)</t>
  </si>
  <si>
    <t>Պաշտպանություն (այլ դասերին չպատկանող)</t>
  </si>
  <si>
    <t>ՀԱՍԱՐԱԿԱԿԱՆ ԿԱՐԳ, ԱՆՎՏԱՆԳՈՒԹՅՈՒՆ և ԴԱՏԱԿԱՆ ԳՈՐԾՈՒՆԵՈՒԹՅՈՒՆ (տող2310+տող2320+տող2330+տող2340+տող2350+տող2360+տող2370+տող2380)</t>
  </si>
  <si>
    <t>Փրկարար ծառայություն</t>
  </si>
  <si>
    <t xml:space="preserve">Փրկարար ծառայություն </t>
  </si>
  <si>
    <t>ՏՆՏԵՍԱԿԱՆ ՀԱՐԱԲԵՐՈՒԹՅՈՒՆՆԵՐ (տող2410+տող2420+տող2430+տող2440+տող2450+տող2460+տող2470+տող2480+տող2490)</t>
  </si>
  <si>
    <t>Գյուղատնտեսություն, անտառային տնտեսություն, ձկնորսություն և որսորդություն</t>
  </si>
  <si>
    <t xml:space="preserve">Գյուղատնտեսություն </t>
  </si>
  <si>
    <t>Տրանսպորտ</t>
  </si>
  <si>
    <t xml:space="preserve">ճանապարհային տրանսպորտ </t>
  </si>
  <si>
    <t xml:space="preserve">Խողովակաշարային և այլ տրանսպորտ </t>
  </si>
  <si>
    <t>Այլ բնագավառներ</t>
  </si>
  <si>
    <t xml:space="preserve">Զբոսաշրջություն </t>
  </si>
  <si>
    <t>Տնտեսական հարաբերություններ (այլ դասերին չպատկանող)</t>
  </si>
  <si>
    <t>9</t>
  </si>
  <si>
    <t xml:space="preserve">ՇՐՋԱԿԱ  ՄԻՋԱՎԱՅՐԻ ՊԱՇՏՊԱՆՈՒԹՅՈՒՆ (տող 2510+տող2520+տող 2530+տող 2540+տող 2550+տող 2560)  </t>
  </si>
  <si>
    <t>Աղբահանում</t>
  </si>
  <si>
    <t>Կեղտաջրերի հեռացում</t>
  </si>
  <si>
    <t xml:space="preserve">Կեղտաջրերի հեռացում </t>
  </si>
  <si>
    <t>ԲՆԱԿԱՐԱՆԱՅԻՆ ՇԻՆԱՐԱՐՈՒԹՅՈՒՆ ԵՎ ԿՈՄՈՒՆԱԼ ԾԱՌԱՅՈՒԹՅՈՒՆ (տող3610+տող3620+տող3630+տող3640+տող3650+տող3660)</t>
  </si>
  <si>
    <t>Բնակարանային շինարարություն</t>
  </si>
  <si>
    <t>Համայնքային զարգացում</t>
  </si>
  <si>
    <t>Ջրամատակարարում</t>
  </si>
  <si>
    <t>Փողոցների լուսավորում</t>
  </si>
  <si>
    <t>ԱՌՈՂՋԱՊԱՀՈՒԹՅՈՒՆ (տող2710+տող2720+տող2730+տող2740+տող2750+տող2760)</t>
  </si>
  <si>
    <t>Առողջապահություն (այլ դասերին չպատկանող)</t>
  </si>
  <si>
    <t>ՀԱՆԳԻՍՏ, ՄՇԱԿՈՒՅԹ ԵՎ ԿՐՈՆ (տող2810+տող2820+տող2830+տող2840+տող2850+տող2860)</t>
  </si>
  <si>
    <t>Հանգստի և սպորտի ծառայություններ</t>
  </si>
  <si>
    <t>Ռադիո և հեռուստահաղորդումների հեռարձակման և հրատարակչական ծառայություններ</t>
  </si>
  <si>
    <t>Հրատարակչություններ, խմբագրություններ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</si>
  <si>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</si>
  <si>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</si>
  <si>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</si>
  <si>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Հանգիստ, մշակույթ և կրոն (այլ դասերին չպատկանող)</t>
  </si>
  <si>
    <t>ԿՐԹՈՒԹՅՈՒՆ (տող2910+տող2920+տող2930+տող2940+տող2950+տող2960+տող2970+տող2980)</t>
  </si>
  <si>
    <t>Նախադպրոցական և տարրական ընդհանուր կրթություն</t>
  </si>
  <si>
    <t xml:space="preserve">Նախադպրոցական կրթություն </t>
  </si>
  <si>
    <t>Միջնակարգ ընդհանուր կրթություն</t>
  </si>
  <si>
    <t>Միջնակարգ(լրիվ) ընդհանուր կրթություն</t>
  </si>
  <si>
    <t xml:space="preserve">Ըստ մակարդակների չդասակարգվող կրթություն </t>
  </si>
  <si>
    <t>Արտադպրոցական դաստիարակություն</t>
  </si>
  <si>
    <t xml:space="preserve">ՍՈՑԻԱԼԱԿԱՆ ՊԱՇՏՊԱՆՈՒԹՅՈՒՆ (տող3010+տող3020+տող3030+տող3040+տող3050+տող3060+տող3070+տող3080+տող3090) </t>
  </si>
  <si>
    <t>10</t>
  </si>
  <si>
    <t xml:space="preserve">Հարազատին կորցրած անձինք </t>
  </si>
  <si>
    <t>Ընտանիքի անդամներ և զավակներ</t>
  </si>
  <si>
    <t xml:space="preserve">Սոցիալական հատուկ արտոնություններ (այլ դասերին չպատկանող) </t>
  </si>
  <si>
    <t>ՀԻՄՆԱԿԱՆ ԲԱԺԻՆՆԵՐԻՆ ՉԴԱՍՎՈՂ ՊԱՀՈՒՍՏԱՅԻՆ ՖՈՆԴԵՐ (տող3110)</t>
  </si>
  <si>
    <t>11</t>
  </si>
  <si>
    <t xml:space="preserve">ՀՀ կառավարության և համայնքների պահուստային ֆոնդ </t>
  </si>
  <si>
    <t>ՀՀ համայնքների պահուստային ֆոնդ</t>
  </si>
  <si>
    <t>Բյուջետային ծախսերի տնտեսագիտական դասակարգման հոդվածների</t>
  </si>
  <si>
    <t xml:space="preserve"> Տողի</t>
  </si>
  <si>
    <t>Ընդամենը (ս.5+ս.6)</t>
  </si>
  <si>
    <t xml:space="preserve">                   այդ թվում`</t>
  </si>
  <si>
    <t xml:space="preserve">              այդ թվում`</t>
  </si>
  <si>
    <t xml:space="preserve">                  այդ թվում`</t>
  </si>
  <si>
    <t>անվանումները</t>
  </si>
  <si>
    <t>ֆոնդային մաս</t>
  </si>
  <si>
    <t xml:space="preserve"> ԸՆԴԱՄԵՆԸ    ԾԱԽՍԵՐ                                         (տող4050+տող5000+տող 6000)</t>
  </si>
  <si>
    <t xml:space="preserve">այդ թվում` </t>
  </si>
  <si>
    <t xml:space="preserve">Ա.   ԸՆԹԱՑԻԿ  ԾԱԽՍԵՐ՛                (տող4100+տող4200+տող4300+տող4400+տող4500+ տող4600+տող4700)  </t>
  </si>
  <si>
    <t>x</t>
  </si>
  <si>
    <t xml:space="preserve">1.1 ԱՇԽԱՏԱՆՔԻ ՎԱՐՁԱՏՐՈՒԹՅՈՒՆ (տող4110+տող4120+տող4130)        </t>
  </si>
  <si>
    <t>ԴՐԱՄՈՎ ՎՃԱՐՎՈՂ ԱՇԽԱՏԱՎԱՐՁԵՐ ԵՎ ՀԱՎԵԼԱՎՃԱՐՆԵՐ (տող4111+տող4112+ տող4114)</t>
  </si>
  <si>
    <t xml:space="preserve"> -Աշխատողների աշխատավարձեր և հավելավճարներ</t>
  </si>
  <si>
    <t>4111</t>
  </si>
  <si>
    <t xml:space="preserve"> - Պարգևատրումներ, դրամական խրախուսումներ և հատուկ վճարներ</t>
  </si>
  <si>
    <t>4112</t>
  </si>
  <si>
    <t xml:space="preserve"> -Այլ վարձատրություններ </t>
  </si>
  <si>
    <t>4115</t>
  </si>
  <si>
    <t>1.2 ԾԱՌԱՅՈՒԹՅՈՒՆՆԵՐԻ ԵՎ ԱՊՐԱՆՔՆԵՐԻ ՁԵՌՔ ԲԵՐՈՒՄ (տող4210+տող4220+տող4230+տող4240+տող4250+տող4260)</t>
  </si>
  <si>
    <t>ՇԱՐՈՒՆԱԿԱԿԱՆ ԾԱԽՍԵՐ (տող4211+տող4212+տող4213+տող4214+տող4215+տող4216+տող4217)</t>
  </si>
  <si>
    <t xml:space="preserve"> -Գործառնական և բանկային ծառայությունների ծախսեր</t>
  </si>
  <si>
    <t>4211</t>
  </si>
  <si>
    <t xml:space="preserve"> -Էներգետիկ  ծառայություններ</t>
  </si>
  <si>
    <t>4212</t>
  </si>
  <si>
    <t xml:space="preserve"> -Կոմունալ ծառայություններ</t>
  </si>
  <si>
    <t>4213</t>
  </si>
  <si>
    <t xml:space="preserve"> -Կապի ծառայություններ</t>
  </si>
  <si>
    <t>4214</t>
  </si>
  <si>
    <t xml:space="preserve"> -Ապահովագրական ծախսեր</t>
  </si>
  <si>
    <t>4215</t>
  </si>
  <si>
    <t xml:space="preserve"> -Գույքի և սարքավորումների վարձակալություն</t>
  </si>
  <si>
    <t>4216</t>
  </si>
  <si>
    <t xml:space="preserve"> -Արտագերատեսչական ծախսեր</t>
  </si>
  <si>
    <t>4217</t>
  </si>
  <si>
    <t xml:space="preserve"> ԳՈՐԾՈՒՂՈՒՄՆԵՐԻ ԵՎ ՇՐՋԱԳԱՅՈՒԹՅՈՒՆՆԵՐԻ ԾԱԽՍԵՐ (տող4221+տող4222+տող4223)</t>
  </si>
  <si>
    <t xml:space="preserve"> -Ներքին գործուղումներ</t>
  </si>
  <si>
    <t>4221</t>
  </si>
  <si>
    <t xml:space="preserve"> -Արտասահմանյան գործուղումների գծով ծախսեր</t>
  </si>
  <si>
    <t>4222</t>
  </si>
  <si>
    <t xml:space="preserve"> -Այլ տրանսպորտային ծախսեր</t>
  </si>
  <si>
    <t>4229</t>
  </si>
  <si>
    <t>ՊԱՅՄԱՆԱԳՐԱՅԻՆ ԱՅԼ ԾԱՌԱՅՈՒԹՅՈՒՆՆԵՐԻ ՁԵՌՔ ԲԵՐՈՒՄ (տող4231+տող4232+տող4233+տող4234+տող4235+տող4236+տող4237+տող4238)</t>
  </si>
  <si>
    <t xml:space="preserve"> -Վարչական ծառայություններ</t>
  </si>
  <si>
    <t>4231</t>
  </si>
  <si>
    <t xml:space="preserve"> -Համակարգչային ծառայություններ</t>
  </si>
  <si>
    <t>4232</t>
  </si>
  <si>
    <t xml:space="preserve"> -Աշխատակազմի մասնագիտական զարգացման ծառայություններ</t>
  </si>
  <si>
    <t>4233</t>
  </si>
  <si>
    <t xml:space="preserve"> -Տեղակատվական ծառայություններ</t>
  </si>
  <si>
    <t>4234</t>
  </si>
  <si>
    <t xml:space="preserve"> -Կառավարչական ծառայություններ</t>
  </si>
  <si>
    <t>4235</t>
  </si>
  <si>
    <t xml:space="preserve"> - Կենցաղային և հանրային սննդի ծառայություններ</t>
  </si>
  <si>
    <t>4236</t>
  </si>
  <si>
    <t xml:space="preserve"> -Ներկայացուցչական ծախսեր</t>
  </si>
  <si>
    <t>4237</t>
  </si>
  <si>
    <t xml:space="preserve"> -Ընդհանուր բնույթի այլ ծառայություններ</t>
  </si>
  <si>
    <t>4239</t>
  </si>
  <si>
    <t xml:space="preserve"> ԱՅԼ ՄԱՍՆԱԳԻՏԱԿԱՆ ԾԱՌԱՅՈՒԹՅՈՒՆՆԵՐԻ ՁԵՌՔ ԲԵՐՈՒՄ  (տող 4241)</t>
  </si>
  <si>
    <t xml:space="preserve"> -Մասնագիտական ծառայություններ</t>
  </si>
  <si>
    <t>4241</t>
  </si>
  <si>
    <t>ԸՆԹԱՑԻԿ ՆՈՐՈԳՈՒՄ ԵՎ ՊԱՀՊԱՆՈՒՄ (ծառայություններ և նյութեր) (տող4251+տող4252)</t>
  </si>
  <si>
    <t xml:space="preserve"> -Շենքերի և կառույցների ընթացիկ նորոգում և պահպանում</t>
  </si>
  <si>
    <t>4251</t>
  </si>
  <si>
    <t xml:space="preserve"> -Մեքենաների և սարքավորումների ընթացիկ նորոգում և պահպանում</t>
  </si>
  <si>
    <t>4252</t>
  </si>
  <si>
    <t xml:space="preserve"> ՆՅՈՒԹԵՐ (տող4261+տող4262+տող4263+տող4264+տող4265+տող4266+տող4267+տող4268)</t>
  </si>
  <si>
    <t xml:space="preserve"> -Գրասենյակային նյութեր և հագուստ</t>
  </si>
  <si>
    <t>4261</t>
  </si>
  <si>
    <t xml:space="preserve"> -Գյուղատնտեսական ապրանքներ</t>
  </si>
  <si>
    <t>4262</t>
  </si>
  <si>
    <t xml:space="preserve"> -Վերապատրաստման և ուսուցման նյութեր (աշխատողների վերապատրաստում)</t>
  </si>
  <si>
    <t>4263</t>
  </si>
  <si>
    <t xml:space="preserve"> -Տրանսպորտային նյութեր</t>
  </si>
  <si>
    <t>4264</t>
  </si>
  <si>
    <t xml:space="preserve"> -Շրջակա միջավայրի պաշտպանության և գիտական նյութեր</t>
  </si>
  <si>
    <t>4265</t>
  </si>
  <si>
    <t xml:space="preserve"> -Առողջապահական  և լաբորատոր նյութեր</t>
  </si>
  <si>
    <t>4266</t>
  </si>
  <si>
    <t xml:space="preserve"> -Կենցաղային և հանրային սննդի նյութեր</t>
  </si>
  <si>
    <t>4267</t>
  </si>
  <si>
    <t xml:space="preserve"> -Հատուկ նպատակային այլ նյութեր</t>
  </si>
  <si>
    <t>4269</t>
  </si>
  <si>
    <t>1.4 ՍՈՒԲՍԻԴԻԱՆԵՐ  (տող4410+տող4420)</t>
  </si>
  <si>
    <t>ՍՈՒԲՍԻԴԻԱՆԵՐ ՊԵՏԱԿԱՆ (ՀԱՄԱՅՆՔԱՅԻՆ) ԿԱԶՄԱԿԵՐՊՈՒԹՅՈՒՆՆԵՐԻՆ (տող4411+տող4412)</t>
  </si>
  <si>
    <t xml:space="preserve"> -Սուբսիդիաներ ոչ-ֆինանսական պետական (hամայնքային) կազմակերպություններին </t>
  </si>
  <si>
    <t>4511</t>
  </si>
  <si>
    <t>1.5 ԴՐԱՄԱՇՆՈՐՀՆԵՐ (տող4510+տող4520+տող4530+տող4540)</t>
  </si>
  <si>
    <t>ԸՆԹԱՑԻԿ ԴՐԱՄԱՇՆՈՐՀՆԵՐ ՊԵՏԱԿԱՆ ՀԱՏՎԱԾԻ ԱՅԼ ՄԱԿԱՐԴԱԿՆԵՐԻՆ (տող4531+տող4532+տող4533)</t>
  </si>
  <si>
    <t xml:space="preserve"> - Ընթացիկ դրամաշնորհներ պետական և համայնքների ոչ առևտրային կազմակերպություններին</t>
  </si>
  <si>
    <t>4637</t>
  </si>
  <si>
    <t xml:space="preserve"> - Այլ ընթացիկ դրամաշնորհներ                             (տող 4534+տող 4535 +տող 4536)</t>
  </si>
  <si>
    <t>4639</t>
  </si>
  <si>
    <t xml:space="preserve">այլ համայնքներին </t>
  </si>
  <si>
    <t xml:space="preserve"> - ՀՀ պետական բյուջեին</t>
  </si>
  <si>
    <t xml:space="preserve"> - այլ</t>
  </si>
  <si>
    <t>ԿԱՊԻՏԱԼ ԴՐԱՄԱՇՆՈՐՀՆԵՐ ՊԵՏԱԿԱՆ ՀԱՏՎԱԾԻ ԱՅԼ ՄԱԿԱՐԴԱԿՆԵՐԻՆ (տող4541+տող4542+տող4543)</t>
  </si>
  <si>
    <t xml:space="preserve"> -Այլ կապիտալ դրամաշնորհներ                                     (տող 4544+տող 4545 +տող 4546)</t>
  </si>
  <si>
    <t>4657</t>
  </si>
  <si>
    <t>1.6 ՍՈՑԻԱԼԱԿԱՆ ՆՊԱՍՏՆԵՐ ԵՎ ԿԵՆՍԱԹՈՇԱԿՆԵՐ (տող4610+տող4630+տող4640)</t>
  </si>
  <si>
    <t xml:space="preserve"> ՍՈՑԻԱԼԱԿԱՆ ՕԳՆՈՒԹՅԱՆ ԴՐԱՄԱԿԱՆ ԱՐՏԱՀԱՅՏՈՒԹՅԱՄԲ ՆՊԱՍՏՆԵՐ (ԲՅՈՒՋԵԻՑ) (տող4631+տող4632+տող4633+տող4634) </t>
  </si>
  <si>
    <t xml:space="preserve">որից` </t>
  </si>
  <si>
    <t xml:space="preserve"> -Հուղարկավորության նպաստներ բյուջեից</t>
  </si>
  <si>
    <t>4726</t>
  </si>
  <si>
    <t xml:space="preserve"> -Կրթական, մշակութային և սպորտային նպաստներ բյուջեից</t>
  </si>
  <si>
    <t>4727</t>
  </si>
  <si>
    <t xml:space="preserve"> -Այլ նպաստներ բյուջեից</t>
  </si>
  <si>
    <t>4729</t>
  </si>
  <si>
    <t>1.7 ԱՅԼ ԾԱԽՍԵՐ (տող4710+տող4720+տող4730+տող4740+տող4750+տող4760+տող4770)</t>
  </si>
  <si>
    <t xml:space="preserve">ՆՎԻՐԱՏՎՈՒԹՅՈՒՆՆԵՐ ՈՉ ԿԱՌԱՎԱՐԱԿԱՆ (ՀԱՍԱՐԱԿԱԿԱՆ) ԿԱԶՄԱԿԵՐՊՈՒԹՅՈՒՆՆԵՐԻՆ (տող4711+տող4712) </t>
  </si>
  <si>
    <t xml:space="preserve"> -Նվիրատվություններ այլ շահույթ չհետապնդող կազմակերպություններին</t>
  </si>
  <si>
    <t>4819</t>
  </si>
  <si>
    <t>ՀԱՐԿԵՐ, ՊԱՐՏԱԴԻՐ ՎՃԱՐՆԵՐ ԵՎ ՏՈՒՅԺԵՐ, ՈՐՈՆՔ ԿԱՌԱՎԱՐՄԱՆ ՏԱՐԲԵՐ ՄԱԿԱՐԴԱԿՆԵՐԻ ԿՈՂՄԻՑ ԿԻՐԱՌՎՈՒՄ ԵՆ ՄԻՄՅԱՆՑ ՆԿԱՏՄԱՄԲ (տող4721+տող4722+տող4723+տող4724)</t>
  </si>
  <si>
    <t xml:space="preserve"> -Այլ հարկեր</t>
  </si>
  <si>
    <t>4822</t>
  </si>
  <si>
    <t xml:space="preserve"> -Պարտադիր վճարներ</t>
  </si>
  <si>
    <t>4823</t>
  </si>
  <si>
    <t xml:space="preserve"> ԲՆԱԿԱՆ ԱՂԵՏՆԵՐԻՑ ԿԱՄ ԱՅԼ ԲՆԱԿԱՆ ՊԱՏՃԱՌՆԵՐՈՎ ԱՌԱՋԱՑԱԾ ՎՆԱՍՆԵՐԻ ԿԱՄ ՎՆԱՍՎԱԾՔՆԵՐԻ ՎԵՐԱԿԱՆԳՆՈՒՄ (տող4741+տող4742)</t>
  </si>
  <si>
    <t xml:space="preserve"> -Բնական աղետներից առաջացած վնասվածքների կամ վնասների վերականգնում</t>
  </si>
  <si>
    <t>4841</t>
  </si>
  <si>
    <t xml:space="preserve"> ԱՅԼ ԾԱԽՍԵՐ (տող4761)</t>
  </si>
  <si>
    <t xml:space="preserve"> -Այլ ծախսեր</t>
  </si>
  <si>
    <t>4861</t>
  </si>
  <si>
    <t>ՊԱՀՈՒՍՏԱՅԻՆ ՄԻՋՈՑՆԵՐ (տող4771)</t>
  </si>
  <si>
    <t xml:space="preserve"> -Պահուստային միջոցներ</t>
  </si>
  <si>
    <t>4891</t>
  </si>
  <si>
    <t>Բ. ՈՉ ՖԻՆԱՆՍԱԿԱՆ ԱԿՏԻՎՆԵՐԻ ԳԾՈՎ ԾԱԽՍԵՐ                     (տող5100+տող5200+տող5300+տող5400)</t>
  </si>
  <si>
    <t>1.1. ՀԻՄՆԱԿԱՆ ՄԻՋՈՑՆԵՐ                                 (տող5110+տող5120+տող5130)</t>
  </si>
  <si>
    <t>ՇԵՆՔԵՐ ԵՎ ՇԻՆՈՒԹՅՈՒՆՆԵՐ                                       (տող5111+տող5112+տող5113)</t>
  </si>
  <si>
    <t xml:space="preserve"> - Շենքերի և շինությունների ձեռք բերում</t>
  </si>
  <si>
    <t>5111</t>
  </si>
  <si>
    <t xml:space="preserve"> - Շենքերի և շինությունների կառուցում</t>
  </si>
  <si>
    <t>5112</t>
  </si>
  <si>
    <t xml:space="preserve"> - Շենքերի և շինությունների կապիտալ վերանորոգում</t>
  </si>
  <si>
    <t>5113</t>
  </si>
  <si>
    <t xml:space="preserve"> - Տրանսպորտային սարքավորումներ</t>
  </si>
  <si>
    <t>5121</t>
  </si>
  <si>
    <t xml:space="preserve"> - Վարչական սարքավորումներ</t>
  </si>
  <si>
    <t>5122</t>
  </si>
  <si>
    <t xml:space="preserve"> - Այլ մեքենաներ և սարքավորումներ</t>
  </si>
  <si>
    <t>5129</t>
  </si>
  <si>
    <t xml:space="preserve"> -Աճեցվող ակտիվներ</t>
  </si>
  <si>
    <t>5131</t>
  </si>
  <si>
    <t xml:space="preserve"> - Ոչ նյութական հիմնական միջոցներ</t>
  </si>
  <si>
    <t>5132</t>
  </si>
  <si>
    <t xml:space="preserve"> - Գեոդեզիական քարտեզագրական ծախսեր</t>
  </si>
  <si>
    <t>5133</t>
  </si>
  <si>
    <t xml:space="preserve"> - Նախագծահետազոտական ծախսեր</t>
  </si>
  <si>
    <t>5134</t>
  </si>
  <si>
    <t>2023 թվականի ապրիլի 21-ի N 29-Ա  որոշման</t>
  </si>
  <si>
    <t>2023 թվականի ապրիլի 21-ի N-29-Ա   որոշման</t>
  </si>
  <si>
    <t>2023 թվականի ապրիլի 21-ի N 29-Ա որոշման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</si>
</sst>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#,##0.0"/>
  </numFmts>
  <fonts count="58">
    <font>
      <sz val="10"/>
      <name val="Arial"/>
      <family val="0"/>
    </font>
    <font>
      <b/>
      <sz val="14"/>
      <name val="Arial LatArm"/>
      <family val="2"/>
    </font>
    <font>
      <sz val="11"/>
      <color indexed="8"/>
      <name val="Calibri"/>
      <family val="2"/>
    </font>
    <font>
      <sz val="8"/>
      <name val="Arial LatArm"/>
      <family val="2"/>
    </font>
    <font>
      <sz val="10"/>
      <name val="Arial LatArm"/>
      <family val="2"/>
    </font>
    <font>
      <b/>
      <sz val="14"/>
      <name val="GHEA Grapalat"/>
      <family val="3"/>
    </font>
    <font>
      <sz val="10"/>
      <name val="GHEA Grapalat"/>
      <family val="3"/>
    </font>
    <font>
      <sz val="8"/>
      <name val="GHEA Grapalat"/>
      <family val="3"/>
    </font>
    <font>
      <b/>
      <sz val="9"/>
      <name val="GHEA Grapalat"/>
      <family val="3"/>
    </font>
    <font>
      <sz val="9"/>
      <name val="GHEA Grapalat"/>
      <family val="3"/>
    </font>
    <font>
      <sz val="9"/>
      <name val="Arial"/>
      <family val="0"/>
    </font>
    <font>
      <b/>
      <i/>
      <sz val="9"/>
      <name val="GHEA Grapalat"/>
      <family val="3"/>
    </font>
    <font>
      <i/>
      <sz val="9"/>
      <name val="Arial"/>
      <family val="0"/>
    </font>
    <font>
      <i/>
      <sz val="9"/>
      <name val="GHEA Grapalat"/>
      <family val="3"/>
    </font>
    <font>
      <sz val="8"/>
      <name val="Arial"/>
      <family val="0"/>
    </font>
    <font>
      <sz val="14"/>
      <name val="GHEA Grapalat"/>
      <family val="3"/>
    </font>
    <font>
      <b/>
      <sz val="9"/>
      <name val="Arial"/>
      <family val="0"/>
    </font>
    <font>
      <b/>
      <i/>
      <sz val="9"/>
      <name val="Arial"/>
      <family val="0"/>
    </font>
    <font>
      <b/>
      <sz val="9"/>
      <name val="Arial LatArm"/>
      <family val="2"/>
    </font>
    <font>
      <sz val="18"/>
      <color indexed="8"/>
      <name val="GHEA Grapalat"/>
      <family val="3"/>
    </font>
    <font>
      <b/>
      <sz val="23.95"/>
      <color indexed="8"/>
      <name val="GHEA Grapalat"/>
      <family val="3"/>
    </font>
    <font>
      <sz val="16"/>
      <color indexed="8"/>
      <name val="GHEA Grapalat"/>
      <family val="3"/>
    </font>
    <font>
      <sz val="14"/>
      <color indexed="8"/>
      <name val="GHEA Grapalat"/>
      <family val="3"/>
    </font>
    <font>
      <sz val="11.95"/>
      <color indexed="8"/>
      <name val="GHEA Grapalat"/>
      <family val="3"/>
    </font>
    <font>
      <sz val="10"/>
      <color indexed="8"/>
      <name val="GHEA Grapalat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hair">
        <color indexed="9"/>
      </left>
      <right style="hair">
        <color indexed="9"/>
      </right>
      <top style="hair">
        <color indexed="9"/>
      </top>
      <bottom style="hair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hair">
        <color indexed="9"/>
      </left>
      <right style="hair">
        <color indexed="9"/>
      </right>
      <top style="hair">
        <color indexed="9"/>
      </top>
      <bottom>
        <color indexed="63"/>
      </bottom>
    </border>
    <border>
      <left style="hair">
        <color indexed="9"/>
      </left>
      <right>
        <color indexed="63"/>
      </right>
      <top style="hair">
        <color indexed="9"/>
      </top>
      <bottom style="hair">
        <color indexed="9"/>
      </bottom>
    </border>
    <border>
      <left>
        <color indexed="63"/>
      </left>
      <right>
        <color indexed="63"/>
      </right>
      <top style="hair">
        <color indexed="9"/>
      </top>
      <bottom style="hair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9"/>
      </right>
      <top style="hair">
        <color indexed="9"/>
      </top>
      <bottom style="hair">
        <color indexed="9"/>
      </bottom>
    </border>
    <border>
      <left style="hair">
        <color indexed="9"/>
      </left>
      <right>
        <color indexed="63"/>
      </right>
      <top style="hair">
        <color indexed="9"/>
      </top>
      <bottom>
        <color indexed="63"/>
      </bottom>
    </border>
    <border>
      <left>
        <color indexed="63"/>
      </left>
      <right>
        <color indexed="63"/>
      </right>
      <top style="hair">
        <color indexed="9"/>
      </top>
      <bottom>
        <color indexed="63"/>
      </bottom>
    </border>
    <border>
      <left>
        <color indexed="63"/>
      </left>
      <right style="hair">
        <color indexed="9"/>
      </right>
      <top style="hair">
        <color indexed="9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2" fillId="0" borderId="1" applyNumberFormat="0" applyFont="0" applyFill="0" applyAlignment="0" applyProtection="0"/>
    <xf numFmtId="0" fontId="4" fillId="0" borderId="2" applyNumberFormat="0" applyFill="0" applyProtection="0">
      <alignment horizontal="center" vertical="center"/>
    </xf>
    <xf numFmtId="4" fontId="3" fillId="0" borderId="3" applyFill="0" applyProtection="0">
      <alignment horizontal="center" vertical="center"/>
    </xf>
    <xf numFmtId="0" fontId="1" fillId="0" borderId="1" applyNumberFormat="0" applyFill="0" applyProtection="0">
      <alignment horizontal="center" vertical="center"/>
    </xf>
    <xf numFmtId="0" fontId="1" fillId="0" borderId="1" applyNumberFormat="0" applyFill="0" applyProtection="0">
      <alignment horizontal="center"/>
    </xf>
    <xf numFmtId="0" fontId="4" fillId="0" borderId="2" applyNumberFormat="0" applyFill="0" applyProtection="0">
      <alignment horizontal="left" vertical="center" wrapText="1"/>
    </xf>
    <xf numFmtId="0" fontId="4" fillId="0" borderId="3" applyNumberFormat="0" applyFill="0" applyProtection="0">
      <alignment horizontal="left" vertical="center" wrapText="1"/>
    </xf>
    <xf numFmtId="4" fontId="3" fillId="0" borderId="3" applyFill="0" applyProtection="0">
      <alignment horizontal="right" vertical="center"/>
    </xf>
    <xf numFmtId="0" fontId="3" fillId="0" borderId="2" applyNumberFormat="0" applyFill="0" applyProtection="0">
      <alignment horizontal="right" vertical="center"/>
    </xf>
    <xf numFmtId="4" fontId="4" fillId="0" borderId="2" applyFill="0" applyProtection="0">
      <alignment horizontal="right" vertical="center"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4" applyNumberFormat="0" applyAlignment="0" applyProtection="0"/>
    <xf numFmtId="0" fontId="44" fillId="27" borderId="5" applyNumberFormat="0" applyAlignment="0" applyProtection="0"/>
    <xf numFmtId="0" fontId="45" fillId="27" borderId="4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28" borderId="10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11" applyNumberFormat="0" applyFont="0" applyAlignment="0" applyProtection="0"/>
    <xf numFmtId="9" fontId="0" fillId="0" borderId="0" applyFont="0" applyFill="0" applyBorder="0" applyAlignment="0" applyProtection="0"/>
    <xf numFmtId="0" fontId="55" fillId="0" borderId="12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1" xfId="33" applyFont="1" applyFill="1" applyBorder="1" applyAlignment="1">
      <alignment/>
    </xf>
    <xf numFmtId="0" fontId="6" fillId="0" borderId="1" xfId="33" applyFont="1" applyFill="1" applyBorder="1" applyAlignment="1">
      <alignment/>
    </xf>
    <xf numFmtId="0" fontId="8" fillId="0" borderId="2" xfId="34" applyFont="1" applyFill="1" applyBorder="1" applyAlignment="1">
      <alignment horizontal="center" vertical="center"/>
    </xf>
    <xf numFmtId="0" fontId="8" fillId="0" borderId="2" xfId="38" applyFont="1" applyFill="1" applyBorder="1" applyAlignment="1">
      <alignment horizontal="left" vertical="center" wrapText="1"/>
    </xf>
    <xf numFmtId="3" fontId="8" fillId="0" borderId="2" xfId="42" applyNumberFormat="1" applyFont="1" applyFill="1" applyBorder="1" applyAlignment="1">
      <alignment horizontal="right" vertical="center"/>
    </xf>
    <xf numFmtId="0" fontId="9" fillId="0" borderId="2" xfId="34" applyFont="1" applyFill="1" applyBorder="1" applyAlignment="1">
      <alignment horizontal="center" vertical="center"/>
    </xf>
    <xf numFmtId="0" fontId="9" fillId="0" borderId="2" xfId="38" applyFont="1" applyFill="1" applyBorder="1" applyAlignment="1">
      <alignment horizontal="left" vertical="center" wrapText="1"/>
    </xf>
    <xf numFmtId="3" fontId="9" fillId="0" borderId="2" xfId="42" applyNumberFormat="1" applyFont="1" applyFill="1" applyBorder="1" applyAlignment="1">
      <alignment horizontal="right" vertical="center"/>
    </xf>
    <xf numFmtId="0" fontId="10" fillId="0" borderId="0" xfId="0" applyFont="1" applyAlignment="1">
      <alignment/>
    </xf>
    <xf numFmtId="0" fontId="9" fillId="0" borderId="1" xfId="33" applyFont="1" applyFill="1" applyBorder="1" applyAlignment="1">
      <alignment/>
    </xf>
    <xf numFmtId="0" fontId="8" fillId="33" borderId="2" xfId="34" applyFont="1" applyFill="1" applyBorder="1" applyAlignment="1">
      <alignment horizontal="center" vertical="center"/>
    </xf>
    <xf numFmtId="0" fontId="8" fillId="33" borderId="2" xfId="38" applyFont="1" applyFill="1" applyBorder="1" applyAlignment="1">
      <alignment horizontal="left" vertical="center" wrapText="1"/>
    </xf>
    <xf numFmtId="3" fontId="8" fillId="33" borderId="2" xfId="42" applyNumberFormat="1" applyFont="1" applyFill="1" applyBorder="1" applyAlignment="1">
      <alignment horizontal="right" vertical="center"/>
    </xf>
    <xf numFmtId="0" fontId="11" fillId="0" borderId="2" xfId="34" applyFont="1" applyFill="1" applyBorder="1" applyAlignment="1">
      <alignment horizontal="center" vertical="center"/>
    </xf>
    <xf numFmtId="0" fontId="11" fillId="0" borderId="2" xfId="38" applyFont="1" applyFill="1" applyBorder="1" applyAlignment="1">
      <alignment horizontal="left" vertical="center" wrapText="1"/>
    </xf>
    <xf numFmtId="3" fontId="11" fillId="0" borderId="2" xfId="42" applyNumberFormat="1" applyFont="1" applyFill="1" applyBorder="1" applyAlignment="1">
      <alignment horizontal="right" vertical="center"/>
    </xf>
    <xf numFmtId="0" fontId="11" fillId="33" borderId="2" xfId="34" applyFont="1" applyFill="1" applyBorder="1" applyAlignment="1">
      <alignment horizontal="center" vertical="center"/>
    </xf>
    <xf numFmtId="0" fontId="11" fillId="33" borderId="2" xfId="38" applyFont="1" applyFill="1" applyBorder="1" applyAlignment="1">
      <alignment horizontal="left" vertical="center" wrapText="1"/>
    </xf>
    <xf numFmtId="0" fontId="12" fillId="0" borderId="0" xfId="0" applyFont="1" applyAlignment="1">
      <alignment/>
    </xf>
    <xf numFmtId="0" fontId="13" fillId="0" borderId="1" xfId="33" applyFont="1" applyFill="1" applyBorder="1" applyAlignment="1">
      <alignment horizontal="right"/>
    </xf>
    <xf numFmtId="0" fontId="12" fillId="0" borderId="0" xfId="0" applyFont="1" applyAlignment="1">
      <alignment horizontal="right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15" fillId="0" borderId="0" xfId="0" applyFont="1" applyAlignment="1">
      <alignment/>
    </xf>
    <xf numFmtId="172" fontId="9" fillId="0" borderId="2" xfId="42" applyNumberFormat="1" applyFont="1" applyFill="1" applyBorder="1" applyAlignment="1">
      <alignment horizontal="right" vertical="center"/>
    </xf>
    <xf numFmtId="172" fontId="9" fillId="0" borderId="2" xfId="34" applyNumberFormat="1" applyFont="1" applyFill="1" applyBorder="1" applyAlignment="1">
      <alignment horizontal="center" vertical="center"/>
    </xf>
    <xf numFmtId="172" fontId="9" fillId="0" borderId="1" xfId="33" applyNumberFormat="1" applyFont="1" applyFill="1" applyBorder="1" applyAlignment="1">
      <alignment/>
    </xf>
    <xf numFmtId="0" fontId="9" fillId="0" borderId="13" xfId="41" applyFont="1" applyFill="1" applyBorder="1" applyAlignment="1">
      <alignment horizontal="right" vertical="center"/>
    </xf>
    <xf numFmtId="4" fontId="9" fillId="34" borderId="14" xfId="35" applyNumberFormat="1" applyFont="1" applyFill="1" applyBorder="1" applyAlignment="1">
      <alignment horizontal="center" vertical="center"/>
    </xf>
    <xf numFmtId="4" fontId="9" fillId="34" borderId="14" xfId="40" applyNumberFormat="1" applyFont="1" applyFill="1" applyBorder="1" applyAlignment="1">
      <alignment horizontal="right" vertical="center"/>
    </xf>
    <xf numFmtId="4" fontId="9" fillId="34" borderId="14" xfId="35" applyNumberFormat="1" applyFont="1" applyFill="1" applyBorder="1" applyAlignment="1">
      <alignment horizontal="center" vertical="center" wrapText="1"/>
    </xf>
    <xf numFmtId="0" fontId="7" fillId="0" borderId="13" xfId="41" applyFont="1" applyFill="1" applyBorder="1" applyAlignment="1">
      <alignment horizontal="right" vertical="center"/>
    </xf>
    <xf numFmtId="4" fontId="8" fillId="34" borderId="14" xfId="35" applyNumberFormat="1" applyFont="1" applyFill="1" applyBorder="1" applyAlignment="1">
      <alignment horizontal="center" vertical="center"/>
    </xf>
    <xf numFmtId="4" fontId="8" fillId="34" borderId="14" xfId="35" applyNumberFormat="1" applyFont="1" applyFill="1" applyBorder="1" applyAlignment="1">
      <alignment horizontal="center" vertical="center" wrapText="1"/>
    </xf>
    <xf numFmtId="172" fontId="8" fillId="0" borderId="2" xfId="42" applyNumberFormat="1" applyFont="1" applyFill="1" applyBorder="1" applyAlignment="1">
      <alignment horizontal="right" vertical="center"/>
    </xf>
    <xf numFmtId="172" fontId="8" fillId="33" borderId="2" xfId="42" applyNumberFormat="1" applyFont="1" applyFill="1" applyBorder="1" applyAlignment="1">
      <alignment horizontal="right" vertical="center"/>
    </xf>
    <xf numFmtId="172" fontId="11" fillId="33" borderId="2" xfId="42" applyNumberFormat="1" applyFont="1" applyFill="1" applyBorder="1" applyAlignment="1">
      <alignment horizontal="right" vertical="center"/>
    </xf>
    <xf numFmtId="172" fontId="11" fillId="0" borderId="2" xfId="42" applyNumberFormat="1" applyFont="1" applyFill="1" applyBorder="1" applyAlignment="1">
      <alignment horizontal="right" vertical="center"/>
    </xf>
    <xf numFmtId="0" fontId="8" fillId="0" borderId="0" xfId="0" applyFont="1" applyAlignment="1">
      <alignment/>
    </xf>
    <xf numFmtId="0" fontId="1" fillId="0" borderId="1" xfId="37" applyFont="1" applyFill="1" applyBorder="1" applyAlignment="1">
      <alignment horizontal="center"/>
    </xf>
    <xf numFmtId="172" fontId="6" fillId="0" borderId="1" xfId="33" applyNumberFormat="1" applyFont="1" applyFill="1" applyBorder="1" applyAlignment="1">
      <alignment/>
    </xf>
    <xf numFmtId="0" fontId="6" fillId="0" borderId="15" xfId="33" applyFont="1" applyFill="1" applyBorder="1" applyAlignment="1">
      <alignment/>
    </xf>
    <xf numFmtId="4" fontId="8" fillId="34" borderId="14" xfId="4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3" fillId="0" borderId="13" xfId="41" applyFont="1" applyFill="1" applyBorder="1" applyAlignment="1">
      <alignment horizontal="right" vertical="center"/>
    </xf>
    <xf numFmtId="4" fontId="18" fillId="34" borderId="14" xfId="35" applyNumberFormat="1" applyFont="1" applyFill="1" applyBorder="1" applyAlignment="1">
      <alignment horizontal="center" vertical="center"/>
    </xf>
    <xf numFmtId="4" fontId="18" fillId="34" borderId="14" xfId="35" applyNumberFormat="1" applyFont="1" applyFill="1" applyBorder="1" applyAlignment="1">
      <alignment horizontal="center" vertical="center" wrapText="1"/>
    </xf>
    <xf numFmtId="0" fontId="1" fillId="0" borderId="16" xfId="37" applyFont="1" applyFill="1" applyBorder="1" applyAlignment="1">
      <alignment/>
    </xf>
    <xf numFmtId="0" fontId="1" fillId="0" borderId="17" xfId="37" applyFont="1" applyFill="1" applyBorder="1" applyAlignment="1">
      <alignment/>
    </xf>
    <xf numFmtId="172" fontId="18" fillId="0" borderId="2" xfId="42" applyNumberFormat="1" applyFont="1" applyFill="1" applyBorder="1" applyAlignment="1">
      <alignment horizontal="right" vertical="center"/>
    </xf>
    <xf numFmtId="0" fontId="18" fillId="0" borderId="2" xfId="34" applyFont="1" applyFill="1" applyBorder="1" applyAlignment="1">
      <alignment horizontal="center" vertical="center"/>
    </xf>
    <xf numFmtId="0" fontId="18" fillId="0" borderId="2" xfId="38" applyFont="1" applyFill="1" applyBorder="1" applyAlignment="1">
      <alignment horizontal="left" vertical="center" wrapText="1"/>
    </xf>
    <xf numFmtId="0" fontId="20" fillId="0" borderId="0" xfId="0" applyFont="1" applyAlignment="1" applyProtection="1">
      <alignment horizontal="center" vertical="top" wrapText="1" readingOrder="1"/>
      <protection locked="0"/>
    </xf>
    <xf numFmtId="0" fontId="22" fillId="0" borderId="0" xfId="0" applyFont="1" applyAlignment="1" applyProtection="1">
      <alignment horizontal="center" vertical="top" wrapText="1" readingOrder="1"/>
      <protection locked="0"/>
    </xf>
    <xf numFmtId="0" fontId="19" fillId="0" borderId="0" xfId="0" applyFont="1" applyAlignment="1" applyProtection="1">
      <alignment horizontal="center" vertical="top" wrapText="1" readingOrder="1"/>
      <protection locked="0"/>
    </xf>
    <xf numFmtId="0" fontId="6" fillId="0" borderId="0" xfId="0" applyFont="1" applyAlignment="1">
      <alignment/>
    </xf>
    <xf numFmtId="0" fontId="20" fillId="0" borderId="0" xfId="0" applyFont="1" applyAlignment="1" applyProtection="1">
      <alignment horizontal="center" vertical="top" wrapText="1" readingOrder="1"/>
      <protection locked="0"/>
    </xf>
    <xf numFmtId="0" fontId="21" fillId="0" borderId="0" xfId="0" applyFont="1" applyAlignment="1" applyProtection="1">
      <alignment horizontal="center" vertical="top" wrapText="1" readingOrder="1"/>
      <protection locked="0"/>
    </xf>
    <xf numFmtId="0" fontId="23" fillId="0" borderId="0" xfId="0" applyFont="1" applyAlignment="1" applyProtection="1">
      <alignment horizontal="center" vertical="top" wrapText="1" readingOrder="1"/>
      <protection locked="0"/>
    </xf>
    <xf numFmtId="0" fontId="24" fillId="0" borderId="0" xfId="0" applyFont="1" applyAlignment="1" applyProtection="1">
      <alignment vertical="top" wrapText="1" readingOrder="1"/>
      <protection locked="0"/>
    </xf>
    <xf numFmtId="0" fontId="22" fillId="0" borderId="0" xfId="0" applyFont="1" applyAlignment="1" applyProtection="1">
      <alignment horizontal="center" vertical="top" wrapText="1" readingOrder="1"/>
      <protection locked="0"/>
    </xf>
    <xf numFmtId="0" fontId="23" fillId="0" borderId="18" xfId="0" applyFont="1" applyBorder="1" applyAlignment="1" applyProtection="1">
      <alignment horizontal="center" vertical="top" wrapText="1" readingOrder="1"/>
      <protection locked="0"/>
    </xf>
    <xf numFmtId="0" fontId="6" fillId="0" borderId="18" xfId="0" applyFont="1" applyBorder="1" applyAlignment="1" applyProtection="1">
      <alignment vertical="top" wrapText="1"/>
      <protection locked="0"/>
    </xf>
    <xf numFmtId="0" fontId="23" fillId="0" borderId="0" xfId="0" applyFont="1" applyAlignment="1" applyProtection="1">
      <alignment horizontal="right" vertical="top" wrapText="1" readingOrder="1"/>
      <protection locked="0"/>
    </xf>
    <xf numFmtId="0" fontId="24" fillId="0" borderId="0" xfId="0" applyFont="1" applyAlignment="1" applyProtection="1">
      <alignment horizontal="center" vertical="top" wrapText="1" readingOrder="1"/>
      <protection locked="0"/>
    </xf>
    <xf numFmtId="0" fontId="5" fillId="0" borderId="16" xfId="36" applyFont="1" applyFill="1" applyBorder="1" applyAlignment="1">
      <alignment horizontal="center" vertical="center"/>
    </xf>
    <xf numFmtId="0" fontId="5" fillId="0" borderId="17" xfId="36" applyFont="1" applyFill="1" applyBorder="1" applyAlignment="1">
      <alignment horizontal="center" vertical="center"/>
    </xf>
    <xf numFmtId="0" fontId="5" fillId="0" borderId="19" xfId="36" applyFont="1" applyFill="1" applyBorder="1" applyAlignment="1">
      <alignment horizontal="center" vertical="center"/>
    </xf>
    <xf numFmtId="4" fontId="8" fillId="34" borderId="14" xfId="35" applyNumberFormat="1" applyFont="1" applyFill="1" applyBorder="1" applyAlignment="1">
      <alignment horizontal="center" vertical="center"/>
    </xf>
    <xf numFmtId="4" fontId="8" fillId="34" borderId="14" xfId="40" applyNumberFormat="1" applyFont="1" applyFill="1" applyBorder="1" applyAlignment="1">
      <alignment horizontal="center" vertical="center"/>
    </xf>
    <xf numFmtId="0" fontId="13" fillId="0" borderId="16" xfId="33" applyFont="1" applyFill="1" applyBorder="1" applyAlignment="1">
      <alignment horizontal="right"/>
    </xf>
    <xf numFmtId="0" fontId="13" fillId="0" borderId="17" xfId="33" applyFont="1" applyFill="1" applyBorder="1" applyAlignment="1">
      <alignment horizontal="right"/>
    </xf>
    <xf numFmtId="0" fontId="13" fillId="0" borderId="19" xfId="33" applyFont="1" applyFill="1" applyBorder="1" applyAlignment="1">
      <alignment horizontal="right"/>
    </xf>
    <xf numFmtId="4" fontId="8" fillId="34" borderId="14" xfId="35" applyNumberFormat="1" applyFont="1" applyFill="1" applyBorder="1" applyAlignment="1">
      <alignment horizontal="center" vertical="center" wrapText="1"/>
    </xf>
    <xf numFmtId="0" fontId="5" fillId="0" borderId="20" xfId="36" applyFont="1" applyFill="1" applyBorder="1" applyAlignment="1">
      <alignment horizontal="center" vertical="center"/>
    </xf>
    <xf numFmtId="0" fontId="5" fillId="0" borderId="21" xfId="36" applyFont="1" applyFill="1" applyBorder="1" applyAlignment="1">
      <alignment horizontal="center" vertical="center"/>
    </xf>
    <xf numFmtId="0" fontId="5" fillId="0" borderId="22" xfId="36" applyFont="1" applyFill="1" applyBorder="1" applyAlignment="1">
      <alignment horizontal="center" vertical="center"/>
    </xf>
    <xf numFmtId="4" fontId="9" fillId="34" borderId="14" xfId="35" applyNumberFormat="1" applyFont="1" applyFill="1" applyBorder="1" applyAlignment="1">
      <alignment horizontal="center" vertical="center" textRotation="90" wrapText="1"/>
    </xf>
    <xf numFmtId="4" fontId="9" fillId="34" borderId="14" xfId="40" applyNumberFormat="1" applyFont="1" applyFill="1" applyBorder="1" applyAlignment="1">
      <alignment horizontal="center" vertical="center"/>
    </xf>
    <xf numFmtId="4" fontId="9" fillId="34" borderId="14" xfId="35" applyNumberFormat="1" applyFont="1" applyFill="1" applyBorder="1" applyAlignment="1">
      <alignment horizontal="center" vertical="center"/>
    </xf>
    <xf numFmtId="0" fontId="9" fillId="34" borderId="14" xfId="39" applyFont="1" applyFill="1" applyBorder="1" applyAlignment="1">
      <alignment horizontal="center" vertical="center" wrapText="1"/>
    </xf>
    <xf numFmtId="4" fontId="18" fillId="34" borderId="14" xfId="40" applyNumberFormat="1" applyFont="1" applyFill="1" applyBorder="1" applyAlignment="1">
      <alignment horizontal="center" vertical="center"/>
    </xf>
    <xf numFmtId="4" fontId="18" fillId="34" borderId="14" xfId="35" applyNumberFormat="1" applyFont="1" applyFill="1" applyBorder="1" applyAlignment="1">
      <alignment horizontal="center" vertical="center"/>
    </xf>
    <xf numFmtId="0" fontId="1" fillId="0" borderId="1" xfId="36" applyFont="1" applyFill="1" applyBorder="1" applyAlignment="1">
      <alignment horizontal="center" vertical="center"/>
    </xf>
    <xf numFmtId="0" fontId="5" fillId="0" borderId="1" xfId="36" applyFont="1" applyFill="1" applyBorder="1" applyAlignment="1">
      <alignment horizontal="center" vertical="center"/>
    </xf>
    <xf numFmtId="0" fontId="5" fillId="0" borderId="15" xfId="36" applyFont="1" applyFill="1" applyBorder="1" applyAlignment="1">
      <alignment horizontal="center" vertical="center"/>
    </xf>
    <xf numFmtId="4" fontId="8" fillId="34" borderId="14" xfId="40" applyNumberFormat="1" applyFont="1" applyFill="1" applyBorder="1" applyAlignment="1">
      <alignment horizontal="center" vertic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ckgrnd_900" xfId="33"/>
    <cellStyle name="cntr_arm10_Bord_900" xfId="34"/>
    <cellStyle name="cntr_arm10_BordGrey_900" xfId="35"/>
    <cellStyle name="cntr_arm10bld_900" xfId="36"/>
    <cellStyle name="cntrBtm_arm10bld_900" xfId="37"/>
    <cellStyle name="left_arm10_BordWW_900" xfId="38"/>
    <cellStyle name="left_arm10_GrBordWW_900" xfId="39"/>
    <cellStyle name="rgt_arm10_BordGrey_900" xfId="40"/>
    <cellStyle name="rgt_arm14_bld_900" xfId="41"/>
    <cellStyle name="rgt_arm14_Money_900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2023-1%20&#1381;&#1404;&#1377;&#1396;&#1405;&#1397;&#1377;&#1391;.xml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kamutner"/>
      <sheetName val="Gorcarnakan_caxs"/>
      <sheetName val="Tntesagitakan"/>
      <sheetName val="Dificit"/>
      <sheetName val="Dificiti_caxs"/>
    </sheetNames>
    <sheetDataSet>
      <sheetData sheetId="0">
        <row r="12">
          <cell r="E12">
            <v>606783843</v>
          </cell>
          <cell r="F12">
            <v>156197100</v>
          </cell>
          <cell r="H12">
            <v>606783843</v>
          </cell>
          <cell r="I12">
            <v>156197100</v>
          </cell>
        </row>
      </sheetData>
      <sheetData sheetId="1">
        <row r="12">
          <cell r="G12">
            <v>638752909.9</v>
          </cell>
          <cell r="H12">
            <v>286930077.1</v>
          </cell>
          <cell r="J12">
            <v>638752909.9</v>
          </cell>
          <cell r="K12">
            <v>286930077.1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6"/>
  <sheetViews>
    <sheetView zoomScaleSheetLayoutView="100" zoomScalePageLayoutView="0" workbookViewId="0" topLeftCell="A1">
      <selection activeCell="E32" sqref="E32"/>
    </sheetView>
  </sheetViews>
  <sheetFormatPr defaultColWidth="9.140625" defaultRowHeight="12.75"/>
  <cols>
    <col min="1" max="1" width="3.421875" style="22" customWidth="1"/>
    <col min="2" max="2" width="4.7109375" style="22" customWidth="1"/>
    <col min="3" max="3" width="30.140625" style="22" customWidth="1"/>
    <col min="4" max="4" width="19.140625" style="22" customWidth="1"/>
    <col min="5" max="5" width="37.00390625" style="22" customWidth="1"/>
    <col min="6" max="6" width="5.421875" style="22" customWidth="1"/>
    <col min="7" max="7" width="0.5625" style="22" customWidth="1"/>
    <col min="8" max="9" width="1.28515625" style="22" customWidth="1"/>
  </cols>
  <sheetData>
    <row r="2" spans="3:7" ht="36" customHeight="1">
      <c r="C2" s="56" t="s">
        <v>15</v>
      </c>
      <c r="D2" s="57"/>
      <c r="E2" s="57"/>
      <c r="F2" s="57"/>
      <c r="G2" s="57"/>
    </row>
    <row r="4" spans="3:7" ht="36" customHeight="1">
      <c r="C4" s="56" t="s">
        <v>16</v>
      </c>
      <c r="D4" s="57"/>
      <c r="E4" s="57"/>
      <c r="F4" s="57"/>
      <c r="G4" s="57"/>
    </row>
    <row r="6" spans="3:7" ht="83.25" customHeight="1">
      <c r="C6" s="58" t="s">
        <v>24</v>
      </c>
      <c r="D6" s="57"/>
      <c r="E6" s="57"/>
      <c r="F6" s="57"/>
      <c r="G6" s="57"/>
    </row>
    <row r="7" ht="83.25" customHeight="1">
      <c r="C7" s="54"/>
    </row>
    <row r="9" spans="3:7" ht="26.25" customHeight="1">
      <c r="C9" s="59" t="s">
        <v>17</v>
      </c>
      <c r="D9" s="57"/>
      <c r="E9" s="57"/>
      <c r="F9" s="57"/>
      <c r="G9" s="57"/>
    </row>
    <row r="11" spans="3:7" ht="32.25" customHeight="1">
      <c r="C11" s="62" t="s">
        <v>18</v>
      </c>
      <c r="D11" s="57"/>
      <c r="E11" s="57"/>
      <c r="F11" s="57"/>
      <c r="G11" s="57"/>
    </row>
    <row r="13" spans="3:7" ht="30.75" customHeight="1">
      <c r="C13" s="62" t="s">
        <v>25</v>
      </c>
      <c r="D13" s="57"/>
      <c r="E13" s="57"/>
      <c r="F13" s="57"/>
      <c r="G13" s="57"/>
    </row>
    <row r="14" ht="30.75" customHeight="1">
      <c r="C14" s="55"/>
    </row>
    <row r="15" ht="30.75" customHeight="1">
      <c r="C15" s="55"/>
    </row>
    <row r="17" spans="3:7" ht="13.5">
      <c r="C17" s="60" t="s">
        <v>19</v>
      </c>
      <c r="D17" s="57"/>
      <c r="E17" s="57"/>
      <c r="F17" s="57"/>
      <c r="G17" s="57"/>
    </row>
    <row r="19" spans="5:9" ht="13.5">
      <c r="E19" s="63" t="s">
        <v>20</v>
      </c>
      <c r="F19" s="57"/>
      <c r="G19" s="57"/>
      <c r="H19" s="57"/>
      <c r="I19" s="57"/>
    </row>
    <row r="20" spans="3:9" ht="13.5">
      <c r="C20" s="65" t="s">
        <v>21</v>
      </c>
      <c r="E20" s="64"/>
      <c r="F20" s="64"/>
      <c r="G20" s="64"/>
      <c r="H20" s="64"/>
      <c r="I20" s="64"/>
    </row>
    <row r="21" spans="3:9" ht="13.5">
      <c r="C21" s="57"/>
      <c r="E21" s="66" t="s">
        <v>22</v>
      </c>
      <c r="F21" s="57"/>
      <c r="G21" s="57"/>
      <c r="H21" s="57"/>
      <c r="I21" s="57"/>
    </row>
    <row r="22" spans="5:9" ht="13.5">
      <c r="E22" s="57"/>
      <c r="F22" s="57"/>
      <c r="G22" s="57"/>
      <c r="H22" s="57"/>
      <c r="I22" s="57"/>
    </row>
    <row r="24" spans="6:8" ht="13.5">
      <c r="F24" s="60" t="s">
        <v>23</v>
      </c>
      <c r="G24" s="57"/>
      <c r="H24" s="57"/>
    </row>
    <row r="26" spans="2:6" ht="13.5">
      <c r="B26" s="61"/>
      <c r="C26" s="57"/>
      <c r="D26" s="57"/>
      <c r="E26" s="57"/>
      <c r="F26" s="57"/>
    </row>
  </sheetData>
  <sheetProtection/>
  <mergeCells count="12">
    <mergeCell ref="C20:C21"/>
    <mergeCell ref="E21:I22"/>
    <mergeCell ref="C2:G2"/>
    <mergeCell ref="C4:G4"/>
    <mergeCell ref="C6:G6"/>
    <mergeCell ref="C9:G9"/>
    <mergeCell ref="F24:H24"/>
    <mergeCell ref="B26:F26"/>
    <mergeCell ref="C11:G11"/>
    <mergeCell ref="C13:G13"/>
    <mergeCell ref="C17:G17"/>
    <mergeCell ref="E19:I20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98"/>
  <sheetViews>
    <sheetView view="pageBreakPreview" zoomScaleSheetLayoutView="100" zoomScalePageLayoutView="0" workbookViewId="0" topLeftCell="A1">
      <selection activeCell="A4" sqref="A4:L4"/>
    </sheetView>
  </sheetViews>
  <sheetFormatPr defaultColWidth="9.140625" defaultRowHeight="12.75"/>
  <cols>
    <col min="1" max="1" width="7.421875" style="2" customWidth="1"/>
    <col min="2" max="2" width="45.00390625" style="2" customWidth="1"/>
    <col min="3" max="3" width="11.28125" style="2" customWidth="1"/>
    <col min="4" max="4" width="12.140625" style="2" customWidth="1"/>
    <col min="5" max="5" width="13.421875" style="2" customWidth="1"/>
    <col min="6" max="6" width="12.28125" style="2" customWidth="1"/>
    <col min="7" max="9" width="12.7109375" style="2" customWidth="1"/>
    <col min="10" max="10" width="12.28125" style="2" customWidth="1"/>
    <col min="11" max="12" width="12.7109375" style="2" customWidth="1"/>
  </cols>
  <sheetData>
    <row r="1" spans="1:12" s="21" customFormat="1" ht="13.5">
      <c r="A1" s="20"/>
      <c r="B1" s="20"/>
      <c r="C1" s="20"/>
      <c r="D1" s="20"/>
      <c r="E1" s="20"/>
      <c r="F1" s="20"/>
      <c r="G1" s="20"/>
      <c r="H1" s="20"/>
      <c r="I1" s="20"/>
      <c r="J1" s="72" t="s">
        <v>114</v>
      </c>
      <c r="K1" s="73"/>
      <c r="L1" s="74"/>
    </row>
    <row r="2" spans="1:12" s="21" customFormat="1" ht="13.5">
      <c r="A2" s="20"/>
      <c r="B2" s="20"/>
      <c r="C2" s="20"/>
      <c r="D2" s="20"/>
      <c r="E2" s="20"/>
      <c r="F2" s="20"/>
      <c r="G2" s="20"/>
      <c r="H2" s="20"/>
      <c r="I2" s="72" t="s">
        <v>115</v>
      </c>
      <c r="J2" s="73"/>
      <c r="K2" s="73"/>
      <c r="L2" s="74"/>
    </row>
    <row r="3" spans="1:12" s="21" customFormat="1" ht="13.5">
      <c r="A3" s="20"/>
      <c r="B3" s="20"/>
      <c r="C3" s="20"/>
      <c r="D3" s="20"/>
      <c r="E3" s="20"/>
      <c r="F3" s="20"/>
      <c r="G3" s="20"/>
      <c r="H3" s="72" t="s">
        <v>350</v>
      </c>
      <c r="I3" s="73"/>
      <c r="J3" s="73"/>
      <c r="K3" s="73"/>
      <c r="L3" s="74"/>
    </row>
    <row r="4" spans="1:12" ht="20.25">
      <c r="A4" s="67" t="s">
        <v>26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9"/>
    </row>
    <row r="5" spans="1:12" ht="20.25">
      <c r="A5" s="67" t="s">
        <v>27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9"/>
    </row>
    <row r="6" spans="1:12" ht="20.25">
      <c r="A6" s="76" t="s">
        <v>28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8"/>
    </row>
    <row r="7" spans="1:12" ht="13.5">
      <c r="A7" s="70" t="s">
        <v>29</v>
      </c>
      <c r="B7" s="70" t="s">
        <v>30</v>
      </c>
      <c r="C7" s="75" t="s">
        <v>34</v>
      </c>
      <c r="D7" s="71" t="s">
        <v>31</v>
      </c>
      <c r="E7" s="71"/>
      <c r="F7" s="71"/>
      <c r="G7" s="71" t="s">
        <v>32</v>
      </c>
      <c r="H7" s="71"/>
      <c r="I7" s="71"/>
      <c r="J7" s="71" t="s">
        <v>33</v>
      </c>
      <c r="K7" s="71"/>
      <c r="L7" s="71"/>
    </row>
    <row r="8" spans="1:12" ht="12.75" customHeight="1">
      <c r="A8" s="70"/>
      <c r="B8" s="70"/>
      <c r="C8" s="75"/>
      <c r="D8" s="33" t="s">
        <v>35</v>
      </c>
      <c r="E8" s="70" t="s">
        <v>36</v>
      </c>
      <c r="F8" s="70"/>
      <c r="G8" s="33" t="s">
        <v>35</v>
      </c>
      <c r="H8" s="70" t="s">
        <v>36</v>
      </c>
      <c r="I8" s="70"/>
      <c r="J8" s="33" t="s">
        <v>35</v>
      </c>
      <c r="K8" s="71" t="s">
        <v>36</v>
      </c>
      <c r="L8" s="71"/>
    </row>
    <row r="9" spans="1:12" ht="27">
      <c r="A9" s="33" t="s">
        <v>37</v>
      </c>
      <c r="B9" s="70"/>
      <c r="C9" s="75"/>
      <c r="D9" s="33" t="s">
        <v>38</v>
      </c>
      <c r="E9" s="34" t="s">
        <v>39</v>
      </c>
      <c r="F9" s="34" t="s">
        <v>40</v>
      </c>
      <c r="G9" s="33" t="s">
        <v>41</v>
      </c>
      <c r="H9" s="34" t="s">
        <v>39</v>
      </c>
      <c r="I9" s="34" t="s">
        <v>40</v>
      </c>
      <c r="J9" s="33" t="s">
        <v>43</v>
      </c>
      <c r="K9" s="34" t="s">
        <v>39</v>
      </c>
      <c r="L9" s="34" t="s">
        <v>40</v>
      </c>
    </row>
    <row r="10" spans="1:12" ht="12.75">
      <c r="A10" s="32">
        <v>1</v>
      </c>
      <c r="B10" s="32">
        <v>2</v>
      </c>
      <c r="C10" s="32">
        <v>3</v>
      </c>
      <c r="D10" s="32">
        <v>4</v>
      </c>
      <c r="E10" s="32">
        <v>5</v>
      </c>
      <c r="F10" s="32">
        <v>6</v>
      </c>
      <c r="G10" s="32">
        <v>7</v>
      </c>
      <c r="H10" s="32">
        <v>8</v>
      </c>
      <c r="I10" s="32">
        <v>9</v>
      </c>
      <c r="J10" s="32">
        <v>10</v>
      </c>
      <c r="K10" s="32">
        <v>11</v>
      </c>
      <c r="L10" s="32">
        <v>12</v>
      </c>
    </row>
    <row r="11" spans="1:12" s="9" customFormat="1" ht="27">
      <c r="A11" s="11">
        <v>1000</v>
      </c>
      <c r="B11" s="12" t="s">
        <v>44</v>
      </c>
      <c r="C11" s="11"/>
      <c r="D11" s="13">
        <f aca="true" t="shared" si="0" ref="D11:L11">SUM(D12,D33,D39)</f>
        <v>762980943</v>
      </c>
      <c r="E11" s="13">
        <f t="shared" si="0"/>
        <v>606783843</v>
      </c>
      <c r="F11" s="13">
        <f t="shared" si="0"/>
        <v>156197100</v>
      </c>
      <c r="G11" s="13">
        <f t="shared" si="0"/>
        <v>762980943</v>
      </c>
      <c r="H11" s="13">
        <f t="shared" si="0"/>
        <v>606783843</v>
      </c>
      <c r="I11" s="13">
        <f t="shared" si="0"/>
        <v>156197100</v>
      </c>
      <c r="J11" s="13">
        <f t="shared" si="0"/>
        <v>122304843.5</v>
      </c>
      <c r="K11" s="13">
        <f t="shared" si="0"/>
        <v>122304843.5</v>
      </c>
      <c r="L11" s="13">
        <f t="shared" si="0"/>
        <v>0</v>
      </c>
    </row>
    <row r="12" spans="1:12" s="9" customFormat="1" ht="27">
      <c r="A12" s="14">
        <v>1100</v>
      </c>
      <c r="B12" s="15" t="s">
        <v>45</v>
      </c>
      <c r="C12" s="14" t="s">
        <v>46</v>
      </c>
      <c r="D12" s="16">
        <f>SUM(D13,D17,D19,D30)</f>
        <v>112477152</v>
      </c>
      <c r="E12" s="16">
        <f>SUM(E13,E17,E19,E30)</f>
        <v>112477152</v>
      </c>
      <c r="F12" s="16" t="s">
        <v>47</v>
      </c>
      <c r="G12" s="16">
        <f>SUM(G13,G17,G19,G30)</f>
        <v>112477152</v>
      </c>
      <c r="H12" s="16">
        <f>SUM(H13,H17,H19,H30)</f>
        <v>112477152</v>
      </c>
      <c r="I12" s="16" t="s">
        <v>47</v>
      </c>
      <c r="J12" s="16">
        <f>SUM(J13,J17,J19,J30)</f>
        <v>16795373</v>
      </c>
      <c r="K12" s="16">
        <f>SUM(K13,K17,K19,K30)</f>
        <v>16795373</v>
      </c>
      <c r="L12" s="16" t="s">
        <v>47</v>
      </c>
    </row>
    <row r="13" spans="1:12" s="9" customFormat="1" ht="27">
      <c r="A13" s="6">
        <v>1110</v>
      </c>
      <c r="B13" s="7" t="s">
        <v>48</v>
      </c>
      <c r="C13" s="6" t="s">
        <v>49</v>
      </c>
      <c r="D13" s="8">
        <f>SUM(D14,D15,D16)</f>
        <v>52390819</v>
      </c>
      <c r="E13" s="8">
        <f>SUM(E14,E15,E16)</f>
        <v>52390819</v>
      </c>
      <c r="F13" s="8" t="s">
        <v>47</v>
      </c>
      <c r="G13" s="8">
        <f>SUM(G14,G15,G16)</f>
        <v>52390819</v>
      </c>
      <c r="H13" s="8">
        <f>SUM(H14,H15,H16)</f>
        <v>52390819</v>
      </c>
      <c r="I13" s="8" t="s">
        <v>47</v>
      </c>
      <c r="J13" s="8">
        <f>SUM(J14,J15,J16)</f>
        <v>4677195</v>
      </c>
      <c r="K13" s="8">
        <f>SUM(K14,K15,K16)</f>
        <v>4677195</v>
      </c>
      <c r="L13" s="8" t="s">
        <v>47</v>
      </c>
    </row>
    <row r="14" spans="1:12" s="9" customFormat="1" ht="40.5">
      <c r="A14" s="6">
        <v>1111</v>
      </c>
      <c r="B14" s="7" t="s">
        <v>50</v>
      </c>
      <c r="C14" s="6"/>
      <c r="D14" s="8">
        <f>SUM(E14,F14)</f>
        <v>3355318</v>
      </c>
      <c r="E14" s="8">
        <v>3355318</v>
      </c>
      <c r="F14" s="8" t="s">
        <v>47</v>
      </c>
      <c r="G14" s="8">
        <f>SUM(H14,I14)</f>
        <v>3355318</v>
      </c>
      <c r="H14" s="8">
        <v>3355318</v>
      </c>
      <c r="I14" s="8" t="s">
        <v>47</v>
      </c>
      <c r="J14" s="8">
        <f>SUM(K14,L14)</f>
        <v>6700</v>
      </c>
      <c r="K14" s="8">
        <v>6700</v>
      </c>
      <c r="L14" s="8" t="s">
        <v>47</v>
      </c>
    </row>
    <row r="15" spans="1:12" s="9" customFormat="1" ht="27">
      <c r="A15" s="6">
        <v>1112</v>
      </c>
      <c r="B15" s="7" t="s">
        <v>51</v>
      </c>
      <c r="C15" s="6"/>
      <c r="D15" s="8">
        <f>SUM(E15,F15)</f>
        <v>3025569</v>
      </c>
      <c r="E15" s="8">
        <v>3025569</v>
      </c>
      <c r="F15" s="8" t="s">
        <v>47</v>
      </c>
      <c r="G15" s="8">
        <f>SUM(H15,I15)</f>
        <v>3025569</v>
      </c>
      <c r="H15" s="8">
        <v>3025569</v>
      </c>
      <c r="I15" s="8" t="s">
        <v>47</v>
      </c>
      <c r="J15" s="8">
        <f>SUM(K15,L15)</f>
        <v>308015</v>
      </c>
      <c r="K15" s="8">
        <v>308015</v>
      </c>
      <c r="L15" s="8" t="s">
        <v>47</v>
      </c>
    </row>
    <row r="16" spans="1:12" s="9" customFormat="1" ht="27">
      <c r="A16" s="6">
        <v>1113</v>
      </c>
      <c r="B16" s="7" t="s">
        <v>52</v>
      </c>
      <c r="C16" s="6"/>
      <c r="D16" s="8">
        <f>SUM(E16,F16)</f>
        <v>46009932</v>
      </c>
      <c r="E16" s="8">
        <v>46009932</v>
      </c>
      <c r="F16" s="8" t="s">
        <v>47</v>
      </c>
      <c r="G16" s="8">
        <f>SUM(H16,I16)</f>
        <v>46009932</v>
      </c>
      <c r="H16" s="8">
        <v>46009932</v>
      </c>
      <c r="I16" s="8" t="s">
        <v>47</v>
      </c>
      <c r="J16" s="8">
        <f>SUM(K16,L16)</f>
        <v>4362480</v>
      </c>
      <c r="K16" s="8">
        <v>4362480</v>
      </c>
      <c r="L16" s="8" t="s">
        <v>47</v>
      </c>
    </row>
    <row r="17" spans="1:12" s="9" customFormat="1" ht="13.5">
      <c r="A17" s="14">
        <v>1120</v>
      </c>
      <c r="B17" s="15" t="s">
        <v>53</v>
      </c>
      <c r="C17" s="14" t="s">
        <v>54</v>
      </c>
      <c r="D17" s="16">
        <f>SUM(D18)</f>
        <v>52615173</v>
      </c>
      <c r="E17" s="16">
        <f>SUM(E18)</f>
        <v>52615173</v>
      </c>
      <c r="F17" s="16" t="s">
        <v>47</v>
      </c>
      <c r="G17" s="16">
        <f>SUM(G18)</f>
        <v>52615173</v>
      </c>
      <c r="H17" s="16">
        <f>SUM(H18)</f>
        <v>52615173</v>
      </c>
      <c r="I17" s="16" t="s">
        <v>47</v>
      </c>
      <c r="J17" s="16">
        <f>SUM(J18)</f>
        <v>10058138</v>
      </c>
      <c r="K17" s="16">
        <f>SUM(K18)</f>
        <v>10058138</v>
      </c>
      <c r="L17" s="16" t="s">
        <v>47</v>
      </c>
    </row>
    <row r="18" spans="1:12" s="9" customFormat="1" ht="27">
      <c r="A18" s="6">
        <v>1121</v>
      </c>
      <c r="B18" s="7" t="s">
        <v>55</v>
      </c>
      <c r="C18" s="6"/>
      <c r="D18" s="8">
        <f>SUM(E18,F18)</f>
        <v>52615173</v>
      </c>
      <c r="E18" s="8">
        <v>52615173</v>
      </c>
      <c r="F18" s="8" t="s">
        <v>47</v>
      </c>
      <c r="G18" s="8">
        <f>SUM(H18,I18)</f>
        <v>52615173</v>
      </c>
      <c r="H18" s="8">
        <v>52615173</v>
      </c>
      <c r="I18" s="8" t="s">
        <v>47</v>
      </c>
      <c r="J18" s="8">
        <f>SUM(K18,L18)</f>
        <v>10058138</v>
      </c>
      <c r="K18" s="8">
        <v>10058138</v>
      </c>
      <c r="L18" s="8" t="s">
        <v>47</v>
      </c>
    </row>
    <row r="19" spans="1:12" s="9" customFormat="1" ht="81">
      <c r="A19" s="14">
        <v>1130</v>
      </c>
      <c r="B19" s="15" t="s">
        <v>56</v>
      </c>
      <c r="C19" s="14" t="s">
        <v>57</v>
      </c>
      <c r="D19" s="16">
        <f>SUM(D20:D29)</f>
        <v>7271160</v>
      </c>
      <c r="E19" s="16">
        <f>SUM(E20:E29)</f>
        <v>7271160</v>
      </c>
      <c r="F19" s="16" t="s">
        <v>47</v>
      </c>
      <c r="G19" s="16">
        <f>SUM(G20:G29)</f>
        <v>7271160</v>
      </c>
      <c r="H19" s="16">
        <f>SUM(H20:H29)</f>
        <v>7271160</v>
      </c>
      <c r="I19" s="16" t="s">
        <v>47</v>
      </c>
      <c r="J19" s="16">
        <f>SUM(J20:J29)</f>
        <v>1960040</v>
      </c>
      <c r="K19" s="16">
        <f>SUM(K20:K29)</f>
        <v>1960040</v>
      </c>
      <c r="L19" s="16" t="s">
        <v>47</v>
      </c>
    </row>
    <row r="20" spans="1:12" s="9" customFormat="1" ht="54">
      <c r="A20" s="6">
        <v>11301</v>
      </c>
      <c r="B20" s="7" t="s">
        <v>58</v>
      </c>
      <c r="C20" s="6"/>
      <c r="D20" s="8">
        <f aca="true" t="shared" si="1" ref="D20:D29">SUM(E20,F20)</f>
        <v>864000</v>
      </c>
      <c r="E20" s="8">
        <v>864000</v>
      </c>
      <c r="F20" s="8" t="s">
        <v>47</v>
      </c>
      <c r="G20" s="8">
        <f aca="true" t="shared" si="2" ref="G20:G29">SUM(H20,I20)</f>
        <v>864000</v>
      </c>
      <c r="H20" s="8">
        <v>864000</v>
      </c>
      <c r="I20" s="8" t="s">
        <v>47</v>
      </c>
      <c r="J20" s="8">
        <f aca="true" t="shared" si="3" ref="J20:J29">SUM(K20,L20)</f>
        <v>587500</v>
      </c>
      <c r="K20" s="8">
        <v>587500</v>
      </c>
      <c r="L20" s="8" t="s">
        <v>47</v>
      </c>
    </row>
    <row r="21" spans="1:12" s="9" customFormat="1" ht="40.5">
      <c r="A21" s="6">
        <v>11303</v>
      </c>
      <c r="B21" s="7" t="s">
        <v>59</v>
      </c>
      <c r="C21" s="6"/>
      <c r="D21" s="8">
        <f t="shared" si="1"/>
        <v>64000</v>
      </c>
      <c r="E21" s="8">
        <v>64000</v>
      </c>
      <c r="F21" s="8" t="s">
        <v>47</v>
      </c>
      <c r="G21" s="8">
        <f t="shared" si="2"/>
        <v>64000</v>
      </c>
      <c r="H21" s="8">
        <v>64000</v>
      </c>
      <c r="I21" s="8" t="s">
        <v>47</v>
      </c>
      <c r="J21" s="8">
        <f t="shared" si="3"/>
        <v>0</v>
      </c>
      <c r="K21" s="8">
        <v>0</v>
      </c>
      <c r="L21" s="8" t="s">
        <v>47</v>
      </c>
    </row>
    <row r="22" spans="1:12" s="9" customFormat="1" ht="81">
      <c r="A22" s="6">
        <v>11304</v>
      </c>
      <c r="B22" s="7" t="s">
        <v>60</v>
      </c>
      <c r="C22" s="6"/>
      <c r="D22" s="8">
        <f t="shared" si="1"/>
        <v>150000</v>
      </c>
      <c r="E22" s="8">
        <v>150000</v>
      </c>
      <c r="F22" s="8" t="s">
        <v>47</v>
      </c>
      <c r="G22" s="8">
        <f t="shared" si="2"/>
        <v>150000</v>
      </c>
      <c r="H22" s="8">
        <v>150000</v>
      </c>
      <c r="I22" s="8" t="s">
        <v>47</v>
      </c>
      <c r="J22" s="8">
        <f t="shared" si="3"/>
        <v>35000</v>
      </c>
      <c r="K22" s="8">
        <v>35000</v>
      </c>
      <c r="L22" s="8" t="s">
        <v>47</v>
      </c>
    </row>
    <row r="23" spans="1:12" s="9" customFormat="1" ht="94.5">
      <c r="A23" s="6">
        <v>11305</v>
      </c>
      <c r="B23" s="7" t="s">
        <v>61</v>
      </c>
      <c r="C23" s="6"/>
      <c r="D23" s="8">
        <f t="shared" si="1"/>
        <v>15000</v>
      </c>
      <c r="E23" s="8">
        <v>15000</v>
      </c>
      <c r="F23" s="8" t="s">
        <v>47</v>
      </c>
      <c r="G23" s="8">
        <f t="shared" si="2"/>
        <v>15000</v>
      </c>
      <c r="H23" s="8">
        <v>15000</v>
      </c>
      <c r="I23" s="8" t="s">
        <v>47</v>
      </c>
      <c r="J23" s="8">
        <f t="shared" si="3"/>
        <v>0</v>
      </c>
      <c r="K23" s="8">
        <v>0</v>
      </c>
      <c r="L23" s="8" t="s">
        <v>47</v>
      </c>
    </row>
    <row r="24" spans="1:12" s="9" customFormat="1" ht="54">
      <c r="A24" s="6">
        <v>11306</v>
      </c>
      <c r="B24" s="7" t="s">
        <v>62</v>
      </c>
      <c r="C24" s="6"/>
      <c r="D24" s="8">
        <f t="shared" si="1"/>
        <v>37500</v>
      </c>
      <c r="E24" s="8">
        <v>37500</v>
      </c>
      <c r="F24" s="8" t="s">
        <v>47</v>
      </c>
      <c r="G24" s="8">
        <f t="shared" si="2"/>
        <v>37500</v>
      </c>
      <c r="H24" s="8">
        <v>37500</v>
      </c>
      <c r="I24" s="8" t="s">
        <v>47</v>
      </c>
      <c r="J24" s="8">
        <f t="shared" si="3"/>
        <v>0</v>
      </c>
      <c r="K24" s="8">
        <v>0</v>
      </c>
      <c r="L24" s="8" t="s">
        <v>47</v>
      </c>
    </row>
    <row r="25" spans="1:12" s="9" customFormat="1" ht="40.5">
      <c r="A25" s="6">
        <v>11307</v>
      </c>
      <c r="B25" s="7" t="s">
        <v>63</v>
      </c>
      <c r="C25" s="6"/>
      <c r="D25" s="8">
        <f t="shared" si="1"/>
        <v>2156480</v>
      </c>
      <c r="E25" s="8">
        <v>2156480</v>
      </c>
      <c r="F25" s="8" t="s">
        <v>47</v>
      </c>
      <c r="G25" s="8">
        <f t="shared" si="2"/>
        <v>2156480</v>
      </c>
      <c r="H25" s="8">
        <v>2156480</v>
      </c>
      <c r="I25" s="8" t="s">
        <v>47</v>
      </c>
      <c r="J25" s="8">
        <f t="shared" si="3"/>
        <v>530250</v>
      </c>
      <c r="K25" s="8">
        <v>530250</v>
      </c>
      <c r="L25" s="8" t="s">
        <v>47</v>
      </c>
    </row>
    <row r="26" spans="1:12" s="9" customFormat="1" ht="81">
      <c r="A26" s="6">
        <v>11308</v>
      </c>
      <c r="B26" s="7" t="s">
        <v>64</v>
      </c>
      <c r="C26" s="6"/>
      <c r="D26" s="8">
        <f t="shared" si="1"/>
        <v>724100</v>
      </c>
      <c r="E26" s="8">
        <v>724100</v>
      </c>
      <c r="F26" s="8" t="s">
        <v>47</v>
      </c>
      <c r="G26" s="8">
        <f t="shared" si="2"/>
        <v>724100</v>
      </c>
      <c r="H26" s="8">
        <v>724100</v>
      </c>
      <c r="I26" s="8" t="s">
        <v>47</v>
      </c>
      <c r="J26" s="8">
        <f t="shared" si="3"/>
        <v>0</v>
      </c>
      <c r="K26" s="8">
        <v>0</v>
      </c>
      <c r="L26" s="8" t="s">
        <v>47</v>
      </c>
    </row>
    <row r="27" spans="1:12" s="9" customFormat="1" ht="81">
      <c r="A27" s="6">
        <v>11309</v>
      </c>
      <c r="B27" s="7" t="s">
        <v>65</v>
      </c>
      <c r="C27" s="6"/>
      <c r="D27" s="8">
        <f t="shared" si="1"/>
        <v>304000</v>
      </c>
      <c r="E27" s="8">
        <v>304000</v>
      </c>
      <c r="F27" s="8" t="s">
        <v>47</v>
      </c>
      <c r="G27" s="8">
        <f t="shared" si="2"/>
        <v>304000</v>
      </c>
      <c r="H27" s="8">
        <v>304000</v>
      </c>
      <c r="I27" s="8" t="s">
        <v>47</v>
      </c>
      <c r="J27" s="8">
        <f t="shared" si="3"/>
        <v>200000</v>
      </c>
      <c r="K27" s="8">
        <v>200000</v>
      </c>
      <c r="L27" s="8" t="s">
        <v>47</v>
      </c>
    </row>
    <row r="28" spans="1:12" s="9" customFormat="1" ht="81">
      <c r="A28" s="6">
        <v>11312</v>
      </c>
      <c r="B28" s="7" t="s">
        <v>66</v>
      </c>
      <c r="C28" s="6"/>
      <c r="D28" s="8">
        <f t="shared" si="1"/>
        <v>1756080</v>
      </c>
      <c r="E28" s="8">
        <v>1756080</v>
      </c>
      <c r="F28" s="8" t="s">
        <v>47</v>
      </c>
      <c r="G28" s="8">
        <f t="shared" si="2"/>
        <v>1756080</v>
      </c>
      <c r="H28" s="8">
        <v>1756080</v>
      </c>
      <c r="I28" s="8" t="s">
        <v>47</v>
      </c>
      <c r="J28" s="8">
        <f t="shared" si="3"/>
        <v>157290</v>
      </c>
      <c r="K28" s="8">
        <v>157290</v>
      </c>
      <c r="L28" s="8" t="s">
        <v>47</v>
      </c>
    </row>
    <row r="29" spans="1:12" s="9" customFormat="1" ht="94.5">
      <c r="A29" s="6">
        <v>11313</v>
      </c>
      <c r="B29" s="7" t="s">
        <v>67</v>
      </c>
      <c r="C29" s="6"/>
      <c r="D29" s="8">
        <f t="shared" si="1"/>
        <v>1200000</v>
      </c>
      <c r="E29" s="8">
        <v>1200000</v>
      </c>
      <c r="F29" s="8" t="s">
        <v>47</v>
      </c>
      <c r="G29" s="8">
        <f t="shared" si="2"/>
        <v>1200000</v>
      </c>
      <c r="H29" s="8">
        <v>1200000</v>
      </c>
      <c r="I29" s="8" t="s">
        <v>47</v>
      </c>
      <c r="J29" s="8">
        <f t="shared" si="3"/>
        <v>450000</v>
      </c>
      <c r="K29" s="8">
        <v>450000</v>
      </c>
      <c r="L29" s="8" t="s">
        <v>47</v>
      </c>
    </row>
    <row r="30" spans="1:12" s="9" customFormat="1" ht="27">
      <c r="A30" s="14">
        <v>1140</v>
      </c>
      <c r="B30" s="15" t="s">
        <v>68</v>
      </c>
      <c r="C30" s="14" t="s">
        <v>69</v>
      </c>
      <c r="D30" s="16">
        <f>SUM(D31,D32)</f>
        <v>200000</v>
      </c>
      <c r="E30" s="16">
        <f>SUM(E31,E32)</f>
        <v>200000</v>
      </c>
      <c r="F30" s="16" t="s">
        <v>47</v>
      </c>
      <c r="G30" s="16">
        <f>SUM(G31,G32)</f>
        <v>200000</v>
      </c>
      <c r="H30" s="16">
        <f>SUM(H31,H32)</f>
        <v>200000</v>
      </c>
      <c r="I30" s="16" t="s">
        <v>47</v>
      </c>
      <c r="J30" s="16">
        <f>SUM(J31,J32)</f>
        <v>100000</v>
      </c>
      <c r="K30" s="16">
        <f>SUM(K31,K32)</f>
        <v>100000</v>
      </c>
      <c r="L30" s="16" t="s">
        <v>47</v>
      </c>
    </row>
    <row r="31" spans="1:12" s="9" customFormat="1" ht="94.5">
      <c r="A31" s="6">
        <v>1141</v>
      </c>
      <c r="B31" s="7" t="s">
        <v>70</v>
      </c>
      <c r="C31" s="6"/>
      <c r="D31" s="8">
        <f>SUM(E31,F31)</f>
        <v>200000</v>
      </c>
      <c r="E31" s="8">
        <v>200000</v>
      </c>
      <c r="F31" s="8" t="s">
        <v>47</v>
      </c>
      <c r="G31" s="8">
        <f>SUM(H31,I31)</f>
        <v>200000</v>
      </c>
      <c r="H31" s="8">
        <v>200000</v>
      </c>
      <c r="I31" s="8" t="s">
        <v>47</v>
      </c>
      <c r="J31" s="8">
        <f>SUM(K31,L31)</f>
        <v>95000</v>
      </c>
      <c r="K31" s="8">
        <v>95000</v>
      </c>
      <c r="L31" s="8" t="s">
        <v>47</v>
      </c>
    </row>
    <row r="32" spans="1:12" s="9" customFormat="1" ht="94.5">
      <c r="A32" s="6">
        <v>1142</v>
      </c>
      <c r="B32" s="7" t="s">
        <v>71</v>
      </c>
      <c r="C32" s="6"/>
      <c r="D32" s="8">
        <f>SUM(E32,F32)</f>
        <v>0</v>
      </c>
      <c r="E32" s="8">
        <v>0</v>
      </c>
      <c r="F32" s="8" t="s">
        <v>47</v>
      </c>
      <c r="G32" s="8">
        <f>SUM(H32,I32)</f>
        <v>0</v>
      </c>
      <c r="H32" s="8">
        <v>0</v>
      </c>
      <c r="I32" s="8" t="s">
        <v>47</v>
      </c>
      <c r="J32" s="8">
        <f>SUM(K32,L32)</f>
        <v>5000</v>
      </c>
      <c r="K32" s="8">
        <v>5000</v>
      </c>
      <c r="L32" s="8" t="s">
        <v>47</v>
      </c>
    </row>
    <row r="33" spans="1:12" s="9" customFormat="1" ht="40.5">
      <c r="A33" s="11">
        <v>1200</v>
      </c>
      <c r="B33" s="12" t="s">
        <v>72</v>
      </c>
      <c r="C33" s="11" t="s">
        <v>73</v>
      </c>
      <c r="D33" s="13">
        <f>SUM(D34,D37)</f>
        <v>313971040</v>
      </c>
      <c r="E33" s="13">
        <f aca="true" t="shared" si="4" ref="E33:L33">SUM(E34,E37)</f>
        <v>157773940</v>
      </c>
      <c r="F33" s="13">
        <f t="shared" si="4"/>
        <v>156197100</v>
      </c>
      <c r="G33" s="13">
        <f t="shared" si="4"/>
        <v>313324300</v>
      </c>
      <c r="H33" s="13">
        <f t="shared" si="4"/>
        <v>157127200</v>
      </c>
      <c r="I33" s="13">
        <f t="shared" si="4"/>
        <v>156197100</v>
      </c>
      <c r="J33" s="13">
        <f t="shared" si="4"/>
        <v>39176300</v>
      </c>
      <c r="K33" s="13">
        <f t="shared" si="4"/>
        <v>39176300</v>
      </c>
      <c r="L33" s="13">
        <f t="shared" si="4"/>
        <v>0</v>
      </c>
    </row>
    <row r="34" spans="1:12" s="19" customFormat="1" ht="54">
      <c r="A34" s="14">
        <v>1250</v>
      </c>
      <c r="B34" s="15" t="s">
        <v>74</v>
      </c>
      <c r="C34" s="14" t="s">
        <v>75</v>
      </c>
      <c r="D34" s="16">
        <f>SUM(D35,D36,)</f>
        <v>157773940</v>
      </c>
      <c r="E34" s="16">
        <f>SUM(E35,E36,)</f>
        <v>157773940</v>
      </c>
      <c r="F34" s="16" t="s">
        <v>47</v>
      </c>
      <c r="G34" s="16">
        <f>SUM(G35,G36,)</f>
        <v>157127200</v>
      </c>
      <c r="H34" s="16">
        <f>SUM(H35,H36,)</f>
        <v>157127200</v>
      </c>
      <c r="I34" s="16" t="s">
        <v>47</v>
      </c>
      <c r="J34" s="16">
        <f>SUM(J35,J36,)</f>
        <v>39176300</v>
      </c>
      <c r="K34" s="16">
        <f>SUM(K35,K36,)</f>
        <v>39176300</v>
      </c>
      <c r="L34" s="16" t="s">
        <v>47</v>
      </c>
    </row>
    <row r="35" spans="1:12" s="9" customFormat="1" ht="40.5">
      <c r="A35" s="6">
        <v>1251</v>
      </c>
      <c r="B35" s="7" t="s">
        <v>76</v>
      </c>
      <c r="C35" s="6"/>
      <c r="D35" s="8">
        <f>SUM(E35,F35)</f>
        <v>154730500</v>
      </c>
      <c r="E35" s="8">
        <v>154730500</v>
      </c>
      <c r="F35" s="8" t="s">
        <v>47</v>
      </c>
      <c r="G35" s="8">
        <f>SUM(H35,I35)</f>
        <v>154730500</v>
      </c>
      <c r="H35" s="8">
        <v>154730500</v>
      </c>
      <c r="I35" s="8" t="s">
        <v>47</v>
      </c>
      <c r="J35" s="8">
        <f>SUM(K35,L35)</f>
        <v>38682600</v>
      </c>
      <c r="K35" s="8">
        <v>38682600</v>
      </c>
      <c r="L35" s="8" t="s">
        <v>47</v>
      </c>
    </row>
    <row r="36" spans="1:12" s="9" customFormat="1" ht="27">
      <c r="A36" s="6">
        <v>1255</v>
      </c>
      <c r="B36" s="7" t="s">
        <v>77</v>
      </c>
      <c r="C36" s="6"/>
      <c r="D36" s="8">
        <f>SUM(E36,F36)</f>
        <v>3043440</v>
      </c>
      <c r="E36" s="8">
        <v>3043440</v>
      </c>
      <c r="F36" s="8" t="s">
        <v>47</v>
      </c>
      <c r="G36" s="8">
        <f>SUM(H36,I36)</f>
        <v>2396700</v>
      </c>
      <c r="H36" s="8">
        <v>2396700</v>
      </c>
      <c r="I36" s="8" t="s">
        <v>47</v>
      </c>
      <c r="J36" s="8">
        <f>SUM(K36,L36)</f>
        <v>493700</v>
      </c>
      <c r="K36" s="8">
        <v>493700</v>
      </c>
      <c r="L36" s="8" t="s">
        <v>47</v>
      </c>
    </row>
    <row r="37" spans="1:12" s="9" customFormat="1" ht="40.5">
      <c r="A37" s="3">
        <v>1260</v>
      </c>
      <c r="B37" s="4" t="s">
        <v>78</v>
      </c>
      <c r="C37" s="3" t="s">
        <v>79</v>
      </c>
      <c r="D37" s="5">
        <f>SUM(D38)</f>
        <v>156197100</v>
      </c>
      <c r="E37" s="5" t="s">
        <v>47</v>
      </c>
      <c r="F37" s="5">
        <f>F38</f>
        <v>156197100</v>
      </c>
      <c r="G37" s="5">
        <f>G38</f>
        <v>156197100</v>
      </c>
      <c r="H37" s="5" t="s">
        <v>47</v>
      </c>
      <c r="I37" s="5">
        <f>I38</f>
        <v>156197100</v>
      </c>
      <c r="J37" s="5">
        <f>J38</f>
        <v>0</v>
      </c>
      <c r="K37" s="5" t="s">
        <v>47</v>
      </c>
      <c r="L37" s="5">
        <f>L38</f>
        <v>0</v>
      </c>
    </row>
    <row r="38" spans="1:12" s="9" customFormat="1" ht="40.5">
      <c r="A38" s="6">
        <v>1261</v>
      </c>
      <c r="B38" s="7" t="s">
        <v>80</v>
      </c>
      <c r="C38" s="6"/>
      <c r="D38" s="8">
        <f>SUM(E38,F38)</f>
        <v>156197100</v>
      </c>
      <c r="E38" s="8" t="s">
        <v>47</v>
      </c>
      <c r="F38" s="8">
        <v>156197100</v>
      </c>
      <c r="G38" s="8">
        <f>SUM(H38,I38)</f>
        <v>156197100</v>
      </c>
      <c r="H38" s="8" t="s">
        <v>47</v>
      </c>
      <c r="I38" s="8">
        <v>156197100</v>
      </c>
      <c r="J38" s="8">
        <f>SUM(K38,L38)</f>
        <v>0</v>
      </c>
      <c r="K38" s="8" t="s">
        <v>47</v>
      </c>
      <c r="L38" s="8">
        <v>0</v>
      </c>
    </row>
    <row r="39" spans="1:12" s="9" customFormat="1" ht="54">
      <c r="A39" s="11">
        <v>1300</v>
      </c>
      <c r="B39" s="12" t="s">
        <v>81</v>
      </c>
      <c r="C39" s="11" t="s">
        <v>82</v>
      </c>
      <c r="D39" s="13">
        <f>SUM(D40,D44,D46,D58,D60,D61,D62)</f>
        <v>336532751</v>
      </c>
      <c r="E39" s="13">
        <f aca="true" t="shared" si="5" ref="E39:L39">SUM(E40,E44,E46,E58,E60,E61,E62)</f>
        <v>336532751</v>
      </c>
      <c r="F39" s="13">
        <f t="shared" si="5"/>
        <v>0</v>
      </c>
      <c r="G39" s="13">
        <f t="shared" si="5"/>
        <v>337179491</v>
      </c>
      <c r="H39" s="13">
        <f t="shared" si="5"/>
        <v>337179491</v>
      </c>
      <c r="I39" s="13">
        <f t="shared" si="5"/>
        <v>0</v>
      </c>
      <c r="J39" s="13">
        <f t="shared" si="5"/>
        <v>66333170.5</v>
      </c>
      <c r="K39" s="13">
        <f t="shared" si="5"/>
        <v>66333170.5</v>
      </c>
      <c r="L39" s="13">
        <f t="shared" si="5"/>
        <v>0</v>
      </c>
    </row>
    <row r="40" spans="1:12" s="19" customFormat="1" ht="27">
      <c r="A40" s="14">
        <v>1330</v>
      </c>
      <c r="B40" s="15" t="s">
        <v>83</v>
      </c>
      <c r="C40" s="14" t="s">
        <v>84</v>
      </c>
      <c r="D40" s="16">
        <f>SUM(D41:D43)</f>
        <v>211350600</v>
      </c>
      <c r="E40" s="16">
        <f>SUM(E41:E43)</f>
        <v>211350600</v>
      </c>
      <c r="F40" s="16" t="s">
        <v>47</v>
      </c>
      <c r="G40" s="16">
        <f>SUM(G41:G43)</f>
        <v>211350600</v>
      </c>
      <c r="H40" s="16">
        <f>SUM(H41:H43)</f>
        <v>211350600</v>
      </c>
      <c r="I40" s="16" t="s">
        <v>47</v>
      </c>
      <c r="J40" s="16">
        <f>SUM(J41:J43)</f>
        <v>53851418</v>
      </c>
      <c r="K40" s="16">
        <f>SUM(K41:K43)</f>
        <v>53851418</v>
      </c>
      <c r="L40" s="16" t="s">
        <v>47</v>
      </c>
    </row>
    <row r="41" spans="1:12" s="9" customFormat="1" ht="27">
      <c r="A41" s="6">
        <v>1331</v>
      </c>
      <c r="B41" s="7" t="s">
        <v>85</v>
      </c>
      <c r="C41" s="6"/>
      <c r="D41" s="8">
        <f>SUM(E41,F41)</f>
        <v>130118134</v>
      </c>
      <c r="E41" s="8">
        <v>130118134</v>
      </c>
      <c r="F41" s="8" t="s">
        <v>47</v>
      </c>
      <c r="G41" s="8">
        <f>SUM(H41,I41)</f>
        <v>130118134</v>
      </c>
      <c r="H41" s="8">
        <v>130118134</v>
      </c>
      <c r="I41" s="8" t="s">
        <v>47</v>
      </c>
      <c r="J41" s="8">
        <f>SUM(K41,L41)</f>
        <v>28640262</v>
      </c>
      <c r="K41" s="8">
        <v>28640262</v>
      </c>
      <c r="L41" s="8" t="s">
        <v>47</v>
      </c>
    </row>
    <row r="42" spans="1:12" s="9" customFormat="1" ht="40.5">
      <c r="A42" s="6">
        <v>1332</v>
      </c>
      <c r="B42" s="7" t="s">
        <v>86</v>
      </c>
      <c r="C42" s="6"/>
      <c r="D42" s="8">
        <f>SUM(E42,F42)</f>
        <v>76274920</v>
      </c>
      <c r="E42" s="8">
        <v>76274920</v>
      </c>
      <c r="F42" s="8" t="s">
        <v>47</v>
      </c>
      <c r="G42" s="8">
        <f>SUM(H42,I42)</f>
        <v>76274920</v>
      </c>
      <c r="H42" s="8">
        <v>76274920</v>
      </c>
      <c r="I42" s="8" t="s">
        <v>47</v>
      </c>
      <c r="J42" s="8">
        <f>SUM(K42,L42)</f>
        <v>24493656</v>
      </c>
      <c r="K42" s="8">
        <v>24493656</v>
      </c>
      <c r="L42" s="8" t="s">
        <v>47</v>
      </c>
    </row>
    <row r="43" spans="1:12" s="9" customFormat="1" ht="13.5">
      <c r="A43" s="6">
        <v>1334</v>
      </c>
      <c r="B43" s="7" t="s">
        <v>87</v>
      </c>
      <c r="C43" s="6"/>
      <c r="D43" s="8">
        <f>SUM(E43,F43)</f>
        <v>4957546</v>
      </c>
      <c r="E43" s="8">
        <v>4957546</v>
      </c>
      <c r="F43" s="8" t="s">
        <v>47</v>
      </c>
      <c r="G43" s="8">
        <f>SUM(H43,I43)</f>
        <v>4957546</v>
      </c>
      <c r="H43" s="8">
        <v>4957546</v>
      </c>
      <c r="I43" s="8" t="s">
        <v>47</v>
      </c>
      <c r="J43" s="8">
        <f>SUM(K43,L43)</f>
        <v>717500</v>
      </c>
      <c r="K43" s="8">
        <v>717500</v>
      </c>
      <c r="L43" s="8" t="s">
        <v>47</v>
      </c>
    </row>
    <row r="44" spans="1:12" s="19" customFormat="1" ht="40.5">
      <c r="A44" s="14">
        <v>1340</v>
      </c>
      <c r="B44" s="15" t="s">
        <v>88</v>
      </c>
      <c r="C44" s="14" t="s">
        <v>89</v>
      </c>
      <c r="D44" s="16">
        <f>SUM(D45)</f>
        <v>2227200</v>
      </c>
      <c r="E44" s="16">
        <f>E45</f>
        <v>2227200</v>
      </c>
      <c r="F44" s="16" t="s">
        <v>47</v>
      </c>
      <c r="G44" s="16">
        <f>G45</f>
        <v>2227200</v>
      </c>
      <c r="H44" s="16">
        <f>H45</f>
        <v>2227200</v>
      </c>
      <c r="I44" s="16" t="s">
        <v>47</v>
      </c>
      <c r="J44" s="16">
        <f>J45</f>
        <v>445440</v>
      </c>
      <c r="K44" s="16">
        <f>K45</f>
        <v>445440</v>
      </c>
      <c r="L44" s="16" t="s">
        <v>47</v>
      </c>
    </row>
    <row r="45" spans="1:12" s="9" customFormat="1" ht="67.5">
      <c r="A45" s="6">
        <v>1342</v>
      </c>
      <c r="B45" s="7" t="s">
        <v>90</v>
      </c>
      <c r="C45" s="6"/>
      <c r="D45" s="8">
        <f>SUM(E45,F45)</f>
        <v>2227200</v>
      </c>
      <c r="E45" s="8">
        <v>2227200</v>
      </c>
      <c r="F45" s="8" t="s">
        <v>47</v>
      </c>
      <c r="G45" s="8">
        <f>SUM(H45,I45)</f>
        <v>2227200</v>
      </c>
      <c r="H45" s="8">
        <v>2227200</v>
      </c>
      <c r="I45" s="8" t="s">
        <v>47</v>
      </c>
      <c r="J45" s="8">
        <f>SUM(K45,L45)</f>
        <v>445440</v>
      </c>
      <c r="K45" s="8">
        <v>445440</v>
      </c>
      <c r="L45" s="8" t="s">
        <v>47</v>
      </c>
    </row>
    <row r="46" spans="1:12" s="19" customFormat="1" ht="27">
      <c r="A46" s="14">
        <v>1350</v>
      </c>
      <c r="B46" s="15" t="s">
        <v>91</v>
      </c>
      <c r="C46" s="14" t="s">
        <v>92</v>
      </c>
      <c r="D46" s="16">
        <f>SUM(D47,D57)</f>
        <v>111702951</v>
      </c>
      <c r="E46" s="16">
        <f>SUM(E47,E57)</f>
        <v>111702951</v>
      </c>
      <c r="F46" s="16" t="s">
        <v>47</v>
      </c>
      <c r="G46" s="16">
        <f>SUM(G47,G57)</f>
        <v>107849691</v>
      </c>
      <c r="H46" s="16">
        <f>SUM(H47,H57)</f>
        <v>107849691</v>
      </c>
      <c r="I46" s="16" t="s">
        <v>47</v>
      </c>
      <c r="J46" s="16">
        <f>SUM(J47,J57)</f>
        <v>11777637.5</v>
      </c>
      <c r="K46" s="16">
        <f>SUM(K47,K57)</f>
        <v>11777637.5</v>
      </c>
      <c r="L46" s="16" t="s">
        <v>47</v>
      </c>
    </row>
    <row r="47" spans="1:12" s="9" customFormat="1" ht="81">
      <c r="A47" s="6">
        <v>1351</v>
      </c>
      <c r="B47" s="7" t="s">
        <v>93</v>
      </c>
      <c r="C47" s="6"/>
      <c r="D47" s="8">
        <f>SUM(D48:D56)</f>
        <v>111152951</v>
      </c>
      <c r="E47" s="8">
        <f>SUM(E48:E56)</f>
        <v>111152951</v>
      </c>
      <c r="F47" s="8" t="s">
        <v>47</v>
      </c>
      <c r="G47" s="8">
        <f>SUM(G48:G56)</f>
        <v>107299691</v>
      </c>
      <c r="H47" s="8">
        <f>SUM(H48:H56)</f>
        <v>107299691</v>
      </c>
      <c r="I47" s="8" t="s">
        <v>47</v>
      </c>
      <c r="J47" s="8">
        <f>SUM(J48:J56)</f>
        <v>11777637.5</v>
      </c>
      <c r="K47" s="8">
        <f>SUM(K48:K56)</f>
        <v>11777637.5</v>
      </c>
      <c r="L47" s="8" t="s">
        <v>47</v>
      </c>
    </row>
    <row r="48" spans="1:12" s="9" customFormat="1" ht="67.5">
      <c r="A48" s="6">
        <v>13504</v>
      </c>
      <c r="B48" s="7" t="s">
        <v>94</v>
      </c>
      <c r="C48" s="6"/>
      <c r="D48" s="8">
        <f aca="true" t="shared" si="6" ref="D48:D57">SUM(E48,F48)</f>
        <v>553500</v>
      </c>
      <c r="E48" s="8">
        <v>553500</v>
      </c>
      <c r="F48" s="8" t="s">
        <v>47</v>
      </c>
      <c r="G48" s="8">
        <f aca="true" t="shared" si="7" ref="G48:G57">SUM(H48,I48)</f>
        <v>553500</v>
      </c>
      <c r="H48" s="8">
        <v>553500</v>
      </c>
      <c r="I48" s="8" t="s">
        <v>47</v>
      </c>
      <c r="J48" s="8">
        <f aca="true" t="shared" si="8" ref="J48:J57">SUM(K48,L48)</f>
        <v>20000</v>
      </c>
      <c r="K48" s="8">
        <v>20000</v>
      </c>
      <c r="L48" s="8" t="s">
        <v>47</v>
      </c>
    </row>
    <row r="49" spans="1:12" s="9" customFormat="1" ht="27">
      <c r="A49" s="6">
        <v>13505</v>
      </c>
      <c r="B49" s="7" t="s">
        <v>95</v>
      </c>
      <c r="C49" s="6"/>
      <c r="D49" s="8">
        <f t="shared" si="6"/>
        <v>14068970</v>
      </c>
      <c r="E49" s="8">
        <v>14068970</v>
      </c>
      <c r="F49" s="8" t="s">
        <v>47</v>
      </c>
      <c r="G49" s="8">
        <f t="shared" si="7"/>
        <v>14068970</v>
      </c>
      <c r="H49" s="8">
        <v>14068970</v>
      </c>
      <c r="I49" s="8" t="s">
        <v>47</v>
      </c>
      <c r="J49" s="8">
        <f t="shared" si="8"/>
        <v>738600</v>
      </c>
      <c r="K49" s="8">
        <v>738600</v>
      </c>
      <c r="L49" s="8" t="s">
        <v>47</v>
      </c>
    </row>
    <row r="50" spans="1:12" s="9" customFormat="1" ht="40.5">
      <c r="A50" s="6">
        <v>13507</v>
      </c>
      <c r="B50" s="7" t="s">
        <v>96</v>
      </c>
      <c r="C50" s="6"/>
      <c r="D50" s="8">
        <f t="shared" si="6"/>
        <v>18845068</v>
      </c>
      <c r="E50" s="8">
        <v>18845068</v>
      </c>
      <c r="F50" s="8" t="s">
        <v>47</v>
      </c>
      <c r="G50" s="8">
        <f t="shared" si="7"/>
        <v>18845068</v>
      </c>
      <c r="H50" s="8">
        <v>18845068</v>
      </c>
      <c r="I50" s="8" t="s">
        <v>47</v>
      </c>
      <c r="J50" s="8">
        <f t="shared" si="8"/>
        <v>4101550</v>
      </c>
      <c r="K50" s="8">
        <v>4101550</v>
      </c>
      <c r="L50" s="8" t="s">
        <v>47</v>
      </c>
    </row>
    <row r="51" spans="1:12" s="9" customFormat="1" ht="94.5">
      <c r="A51" s="6">
        <v>13511</v>
      </c>
      <c r="B51" s="7" t="s">
        <v>97</v>
      </c>
      <c r="C51" s="6"/>
      <c r="D51" s="8">
        <f t="shared" si="6"/>
        <v>2758320</v>
      </c>
      <c r="E51" s="8">
        <v>2758320</v>
      </c>
      <c r="F51" s="8" t="s">
        <v>47</v>
      </c>
      <c r="G51" s="8">
        <f t="shared" si="7"/>
        <v>2758320</v>
      </c>
      <c r="H51" s="8">
        <v>2758320</v>
      </c>
      <c r="I51" s="8" t="s">
        <v>47</v>
      </c>
      <c r="J51" s="8">
        <f t="shared" si="8"/>
        <v>0</v>
      </c>
      <c r="K51" s="8">
        <v>0</v>
      </c>
      <c r="L51" s="8" t="s">
        <v>47</v>
      </c>
    </row>
    <row r="52" spans="1:12" s="9" customFormat="1" ht="54">
      <c r="A52" s="6">
        <v>13512</v>
      </c>
      <c r="B52" s="7" t="s">
        <v>98</v>
      </c>
      <c r="C52" s="6"/>
      <c r="D52" s="8">
        <f t="shared" si="6"/>
        <v>10800000</v>
      </c>
      <c r="E52" s="8">
        <v>10800000</v>
      </c>
      <c r="F52" s="8" t="s">
        <v>47</v>
      </c>
      <c r="G52" s="8">
        <f t="shared" si="7"/>
        <v>10788548</v>
      </c>
      <c r="H52" s="8">
        <v>10788548</v>
      </c>
      <c r="I52" s="8" t="s">
        <v>47</v>
      </c>
      <c r="J52" s="8">
        <f t="shared" si="8"/>
        <v>297925</v>
      </c>
      <c r="K52" s="8">
        <v>297925</v>
      </c>
      <c r="L52" s="8" t="s">
        <v>47</v>
      </c>
    </row>
    <row r="53" spans="1:12" s="9" customFormat="1" ht="27">
      <c r="A53" s="6">
        <v>13513</v>
      </c>
      <c r="B53" s="7" t="s">
        <v>99</v>
      </c>
      <c r="C53" s="6"/>
      <c r="D53" s="8">
        <f t="shared" si="6"/>
        <v>13714000</v>
      </c>
      <c r="E53" s="8">
        <v>13714000</v>
      </c>
      <c r="F53" s="8" t="s">
        <v>47</v>
      </c>
      <c r="G53" s="8">
        <f t="shared" si="7"/>
        <v>13714000</v>
      </c>
      <c r="H53" s="8">
        <v>13714000</v>
      </c>
      <c r="I53" s="8" t="s">
        <v>47</v>
      </c>
      <c r="J53" s="8">
        <f t="shared" si="8"/>
        <v>2539310</v>
      </c>
      <c r="K53" s="8">
        <v>2539310</v>
      </c>
      <c r="L53" s="8" t="s">
        <v>47</v>
      </c>
    </row>
    <row r="54" spans="1:12" s="9" customFormat="1" ht="54">
      <c r="A54" s="6">
        <v>13514</v>
      </c>
      <c r="B54" s="7" t="s">
        <v>100</v>
      </c>
      <c r="C54" s="6"/>
      <c r="D54" s="8">
        <f t="shared" si="6"/>
        <v>41874593</v>
      </c>
      <c r="E54" s="8">
        <v>41874593</v>
      </c>
      <c r="F54" s="8" t="s">
        <v>47</v>
      </c>
      <c r="G54" s="8">
        <f t="shared" si="7"/>
        <v>41874593</v>
      </c>
      <c r="H54" s="8">
        <v>41874593</v>
      </c>
      <c r="I54" s="8" t="s">
        <v>47</v>
      </c>
      <c r="J54" s="8">
        <f t="shared" si="8"/>
        <v>4080252.5</v>
      </c>
      <c r="K54" s="8">
        <v>4080252.5</v>
      </c>
      <c r="L54" s="8" t="s">
        <v>47</v>
      </c>
    </row>
    <row r="55" spans="1:12" s="9" customFormat="1" ht="54">
      <c r="A55" s="6">
        <v>13516</v>
      </c>
      <c r="B55" s="7" t="s">
        <v>101</v>
      </c>
      <c r="C55" s="6"/>
      <c r="D55" s="8">
        <f t="shared" si="6"/>
        <v>0</v>
      </c>
      <c r="E55" s="8">
        <v>0</v>
      </c>
      <c r="F55" s="8" t="s">
        <v>47</v>
      </c>
      <c r="G55" s="8">
        <f t="shared" si="7"/>
        <v>11452</v>
      </c>
      <c r="H55" s="8">
        <v>11452</v>
      </c>
      <c r="I55" s="8" t="s">
        <v>47</v>
      </c>
      <c r="J55" s="8">
        <f t="shared" si="8"/>
        <v>0</v>
      </c>
      <c r="K55" s="8">
        <v>0</v>
      </c>
      <c r="L55" s="8" t="s">
        <v>47</v>
      </c>
    </row>
    <row r="56" spans="1:12" s="9" customFormat="1" ht="27">
      <c r="A56" s="6">
        <v>13519</v>
      </c>
      <c r="B56" s="7" t="s">
        <v>102</v>
      </c>
      <c r="C56" s="6"/>
      <c r="D56" s="8">
        <f t="shared" si="6"/>
        <v>8538500</v>
      </c>
      <c r="E56" s="8">
        <v>8538500</v>
      </c>
      <c r="F56" s="8" t="s">
        <v>47</v>
      </c>
      <c r="G56" s="8">
        <f t="shared" si="7"/>
        <v>4685240</v>
      </c>
      <c r="H56" s="8">
        <v>4685240</v>
      </c>
      <c r="I56" s="8" t="s">
        <v>47</v>
      </c>
      <c r="J56" s="8">
        <f t="shared" si="8"/>
        <v>0</v>
      </c>
      <c r="K56" s="8">
        <v>0</v>
      </c>
      <c r="L56" s="8" t="s">
        <v>47</v>
      </c>
    </row>
    <row r="57" spans="1:12" s="9" customFormat="1" ht="40.5">
      <c r="A57" s="6">
        <v>1352</v>
      </c>
      <c r="B57" s="7" t="s">
        <v>103</v>
      </c>
      <c r="C57" s="6"/>
      <c r="D57" s="8">
        <f t="shared" si="6"/>
        <v>550000</v>
      </c>
      <c r="E57" s="8">
        <v>550000</v>
      </c>
      <c r="F57" s="8" t="s">
        <v>47</v>
      </c>
      <c r="G57" s="8">
        <f t="shared" si="7"/>
        <v>550000</v>
      </c>
      <c r="H57" s="8">
        <v>550000</v>
      </c>
      <c r="I57" s="8" t="s">
        <v>47</v>
      </c>
      <c r="J57" s="8">
        <f t="shared" si="8"/>
        <v>0</v>
      </c>
      <c r="K57" s="8">
        <v>0</v>
      </c>
      <c r="L57" s="8" t="s">
        <v>47</v>
      </c>
    </row>
    <row r="58" spans="1:12" s="19" customFormat="1" ht="27">
      <c r="A58" s="14">
        <v>1360</v>
      </c>
      <c r="B58" s="15" t="s">
        <v>104</v>
      </c>
      <c r="C58" s="14" t="s">
        <v>105</v>
      </c>
      <c r="D58" s="16">
        <f>SUM(D59)</f>
        <v>0</v>
      </c>
      <c r="E58" s="16">
        <f>SUM(E59)</f>
        <v>0</v>
      </c>
      <c r="F58" s="16" t="s">
        <v>47</v>
      </c>
      <c r="G58" s="16">
        <f>G59</f>
        <v>0</v>
      </c>
      <c r="H58" s="16">
        <f>H59</f>
        <v>0</v>
      </c>
      <c r="I58" s="16" t="s">
        <v>47</v>
      </c>
      <c r="J58" s="16">
        <f>SUM(J59)</f>
        <v>20000</v>
      </c>
      <c r="K58" s="16">
        <f>SUM(K59)</f>
        <v>20000</v>
      </c>
      <c r="L58" s="16" t="s">
        <v>47</v>
      </c>
    </row>
    <row r="59" spans="1:12" s="9" customFormat="1" ht="54">
      <c r="A59" s="6">
        <v>1361</v>
      </c>
      <c r="B59" s="7" t="s">
        <v>106</v>
      </c>
      <c r="C59" s="6"/>
      <c r="D59" s="8">
        <f>SUM(E59,F59)</f>
        <v>0</v>
      </c>
      <c r="E59" s="8">
        <v>0</v>
      </c>
      <c r="F59" s="8" t="s">
        <v>47</v>
      </c>
      <c r="G59" s="8">
        <f>SUM(H59,I59)</f>
        <v>0</v>
      </c>
      <c r="H59" s="8">
        <v>0</v>
      </c>
      <c r="I59" s="8" t="s">
        <v>47</v>
      </c>
      <c r="J59" s="8">
        <f>SUM(K59,L59)</f>
        <v>20000</v>
      </c>
      <c r="K59" s="8">
        <v>20000</v>
      </c>
      <c r="L59" s="8" t="s">
        <v>47</v>
      </c>
    </row>
    <row r="60" spans="1:12" s="19" customFormat="1" ht="27">
      <c r="A60" s="14">
        <v>1370</v>
      </c>
      <c r="B60" s="15" t="s">
        <v>107</v>
      </c>
      <c r="C60" s="14" t="s">
        <v>108</v>
      </c>
      <c r="D60" s="16">
        <v>0</v>
      </c>
      <c r="E60" s="16">
        <v>0</v>
      </c>
      <c r="F60" s="16" t="s">
        <v>47</v>
      </c>
      <c r="G60" s="16">
        <v>0</v>
      </c>
      <c r="H60" s="16">
        <v>0</v>
      </c>
      <c r="I60" s="16" t="s">
        <v>47</v>
      </c>
      <c r="J60" s="16">
        <v>0</v>
      </c>
      <c r="K60" s="16">
        <v>0</v>
      </c>
      <c r="L60" s="16" t="s">
        <v>47</v>
      </c>
    </row>
    <row r="61" spans="1:12" s="19" customFormat="1" ht="27">
      <c r="A61" s="14">
        <v>1380</v>
      </c>
      <c r="B61" s="15" t="s">
        <v>109</v>
      </c>
      <c r="C61" s="14" t="s">
        <v>110</v>
      </c>
      <c r="D61" s="16">
        <v>0</v>
      </c>
      <c r="E61" s="16" t="s">
        <v>47</v>
      </c>
      <c r="F61" s="16">
        <v>0</v>
      </c>
      <c r="G61" s="16">
        <v>0</v>
      </c>
      <c r="H61" s="16" t="s">
        <v>47</v>
      </c>
      <c r="I61" s="16">
        <v>0</v>
      </c>
      <c r="J61" s="16">
        <v>0</v>
      </c>
      <c r="K61" s="16" t="s">
        <v>47</v>
      </c>
      <c r="L61" s="16">
        <v>0</v>
      </c>
    </row>
    <row r="62" spans="1:12" s="19" customFormat="1" ht="27">
      <c r="A62" s="14">
        <v>1390</v>
      </c>
      <c r="B62" s="15" t="s">
        <v>111</v>
      </c>
      <c r="C62" s="14" t="s">
        <v>112</v>
      </c>
      <c r="D62" s="16">
        <f>D63</f>
        <v>11252000</v>
      </c>
      <c r="E62" s="16">
        <f>E63</f>
        <v>11252000</v>
      </c>
      <c r="F62" s="16">
        <f aca="true" t="shared" si="9" ref="F62:L62">F63</f>
        <v>0</v>
      </c>
      <c r="G62" s="16">
        <f t="shared" si="9"/>
        <v>15752000</v>
      </c>
      <c r="H62" s="16">
        <f t="shared" si="9"/>
        <v>15752000</v>
      </c>
      <c r="I62" s="16">
        <f t="shared" si="9"/>
        <v>0</v>
      </c>
      <c r="J62" s="16">
        <f t="shared" si="9"/>
        <v>238675</v>
      </c>
      <c r="K62" s="16">
        <f t="shared" si="9"/>
        <v>238675</v>
      </c>
      <c r="L62" s="16">
        <f t="shared" si="9"/>
        <v>0</v>
      </c>
    </row>
    <row r="63" spans="1:12" s="9" customFormat="1" ht="40.5">
      <c r="A63" s="6">
        <v>1393</v>
      </c>
      <c r="B63" s="7" t="s">
        <v>113</v>
      </c>
      <c r="C63" s="6"/>
      <c r="D63" s="8">
        <f>SUM(E63,F63)</f>
        <v>11252000</v>
      </c>
      <c r="E63" s="8">
        <v>11252000</v>
      </c>
      <c r="F63" s="8">
        <v>0</v>
      </c>
      <c r="G63" s="8">
        <f>SUM(H63,I63)</f>
        <v>15752000</v>
      </c>
      <c r="H63" s="8">
        <v>15752000</v>
      </c>
      <c r="I63" s="8">
        <v>0</v>
      </c>
      <c r="J63" s="8">
        <f>SUM(K63,L63)</f>
        <v>238675</v>
      </c>
      <c r="K63" s="8">
        <v>238675</v>
      </c>
      <c r="L63" s="8">
        <v>0</v>
      </c>
    </row>
    <row r="64" spans="1:12" s="9" customFormat="1" ht="13.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</row>
    <row r="65" spans="1:12" s="9" customFormat="1" ht="13.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</row>
    <row r="66" spans="1:12" s="9" customFormat="1" ht="13.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</row>
    <row r="67" spans="1:12" s="9" customFormat="1" ht="13.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</row>
    <row r="68" spans="1:12" s="9" customFormat="1" ht="13.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</row>
    <row r="69" spans="1:12" s="9" customFormat="1" ht="13.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</row>
    <row r="70" spans="1:12" s="9" customFormat="1" ht="13.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</row>
    <row r="71" spans="1:12" s="9" customFormat="1" ht="13.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</row>
    <row r="72" spans="1:12" s="9" customFormat="1" ht="13.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</row>
    <row r="73" spans="1:12" s="9" customFormat="1" ht="13.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</row>
    <row r="74" spans="1:12" s="9" customFormat="1" ht="13.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</row>
    <row r="75" spans="1:12" s="9" customFormat="1" ht="13.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</row>
    <row r="76" spans="1:12" s="9" customFormat="1" ht="13.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</row>
    <row r="77" spans="1:12" s="9" customFormat="1" ht="13.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</row>
    <row r="78" spans="1:12" s="9" customFormat="1" ht="13.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</row>
    <row r="79" spans="1:12" s="9" customFormat="1" ht="13.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</row>
    <row r="80" spans="1:12" s="9" customFormat="1" ht="13.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</row>
    <row r="81" spans="1:12" s="9" customFormat="1" ht="13.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</row>
    <row r="82" spans="1:12" s="9" customFormat="1" ht="13.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</row>
    <row r="83" spans="1:12" s="9" customFormat="1" ht="13.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</row>
    <row r="84" spans="1:12" s="9" customFormat="1" ht="13.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</row>
    <row r="85" spans="1:12" s="9" customFormat="1" ht="13.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</row>
    <row r="86" spans="1:12" s="9" customFormat="1" ht="13.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</row>
    <row r="87" spans="1:12" s="9" customFormat="1" ht="13.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</row>
    <row r="88" spans="1:12" s="9" customFormat="1" ht="13.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</row>
    <row r="89" spans="1:12" s="9" customFormat="1" ht="13.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</row>
    <row r="90" spans="1:12" s="9" customFormat="1" ht="13.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</row>
    <row r="91" spans="1:12" s="9" customFormat="1" ht="13.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</row>
    <row r="92" spans="1:12" s="9" customFormat="1" ht="13.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</row>
    <row r="93" spans="1:12" s="9" customFormat="1" ht="13.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</row>
    <row r="94" spans="1:12" s="9" customFormat="1" ht="13.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</row>
    <row r="95" spans="1:12" s="9" customFormat="1" ht="13.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</row>
    <row r="96" spans="1:12" s="9" customFormat="1" ht="13.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</row>
    <row r="97" spans="1:12" s="9" customFormat="1" ht="13.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</row>
    <row r="98" spans="1:12" s="9" customFormat="1" ht="13.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</row>
    <row r="99" spans="1:12" s="9" customFormat="1" ht="13.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</row>
    <row r="100" spans="1:12" s="9" customFormat="1" ht="13.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</row>
    <row r="101" spans="1:12" s="9" customFormat="1" ht="13.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</row>
    <row r="102" spans="1:12" s="9" customFormat="1" ht="13.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</row>
    <row r="103" spans="1:12" s="9" customFormat="1" ht="13.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</row>
    <row r="104" spans="1:12" s="9" customFormat="1" ht="13.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</row>
    <row r="105" spans="1:12" s="9" customFormat="1" ht="13.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</row>
    <row r="106" spans="1:12" s="9" customFormat="1" ht="13.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</row>
    <row r="107" spans="1:12" s="9" customFormat="1" ht="13.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</row>
    <row r="108" spans="1:12" s="9" customFormat="1" ht="13.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</row>
    <row r="109" spans="1:12" s="9" customFormat="1" ht="13.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</row>
    <row r="110" spans="1:12" s="9" customFormat="1" ht="13.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</row>
    <row r="111" spans="1:12" s="9" customFormat="1" ht="13.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</row>
    <row r="112" spans="1:12" s="9" customFormat="1" ht="13.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</row>
    <row r="113" spans="1:12" s="9" customFormat="1" ht="13.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</row>
    <row r="114" spans="1:12" s="9" customFormat="1" ht="13.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</row>
    <row r="115" spans="1:12" s="9" customFormat="1" ht="13.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</row>
    <row r="116" spans="1:12" s="9" customFormat="1" ht="13.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</row>
    <row r="117" spans="1:12" s="9" customFormat="1" ht="13.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</row>
    <row r="118" spans="1:12" s="9" customFormat="1" ht="13.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</row>
    <row r="119" spans="1:12" s="9" customFormat="1" ht="13.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</row>
    <row r="120" spans="1:12" s="9" customFormat="1" ht="13.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</row>
    <row r="121" spans="1:12" s="9" customFormat="1" ht="13.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</row>
    <row r="122" spans="1:12" s="9" customFormat="1" ht="13.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</row>
    <row r="123" spans="1:12" s="9" customFormat="1" ht="13.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</row>
    <row r="124" spans="1:12" s="9" customFormat="1" ht="13.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</row>
    <row r="125" spans="1:12" s="9" customFormat="1" ht="13.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</row>
    <row r="126" spans="1:12" s="9" customFormat="1" ht="13.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</row>
    <row r="127" spans="1:12" s="9" customFormat="1" ht="13.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</row>
    <row r="128" spans="1:12" s="9" customFormat="1" ht="13.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</row>
    <row r="129" spans="1:12" s="9" customFormat="1" ht="13.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</row>
    <row r="130" spans="1:12" s="9" customFormat="1" ht="13.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</row>
    <row r="131" spans="1:12" s="9" customFormat="1" ht="13.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</row>
    <row r="132" spans="1:12" s="9" customFormat="1" ht="13.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</row>
    <row r="133" spans="1:12" s="9" customFormat="1" ht="13.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</row>
    <row r="134" spans="1:12" s="9" customFormat="1" ht="13.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</row>
    <row r="135" spans="1:12" s="9" customFormat="1" ht="13.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</row>
    <row r="136" spans="1:12" s="9" customFormat="1" ht="13.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</row>
    <row r="137" spans="1:12" s="9" customFormat="1" ht="13.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</row>
    <row r="138" spans="1:12" s="9" customFormat="1" ht="13.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</row>
    <row r="139" spans="1:12" s="9" customFormat="1" ht="13.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</row>
    <row r="140" spans="1:12" s="9" customFormat="1" ht="13.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</row>
    <row r="141" spans="1:12" s="9" customFormat="1" ht="13.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</row>
    <row r="142" spans="1:12" s="9" customFormat="1" ht="13.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</row>
    <row r="143" spans="1:12" s="9" customFormat="1" ht="13.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</row>
    <row r="144" spans="1:12" s="9" customFormat="1" ht="13.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</row>
    <row r="145" spans="1:12" s="9" customFormat="1" ht="13.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</row>
    <row r="146" spans="1:12" s="9" customFormat="1" ht="13.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</row>
    <row r="147" spans="1:12" s="9" customFormat="1" ht="13.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</row>
    <row r="148" spans="1:12" s="9" customFormat="1" ht="13.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</row>
    <row r="149" spans="1:12" s="9" customFormat="1" ht="13.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</row>
    <row r="150" spans="1:12" s="9" customFormat="1" ht="13.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</row>
    <row r="151" spans="1:12" s="9" customFormat="1" ht="13.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</row>
    <row r="152" spans="1:12" s="9" customFormat="1" ht="13.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</row>
    <row r="153" spans="1:12" s="9" customFormat="1" ht="13.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</row>
    <row r="154" spans="1:12" s="9" customFormat="1" ht="13.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</row>
    <row r="155" spans="1:12" s="9" customFormat="1" ht="13.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</row>
    <row r="156" spans="1:12" s="9" customFormat="1" ht="13.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</row>
    <row r="157" spans="1:12" s="9" customFormat="1" ht="13.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</row>
    <row r="158" spans="1:12" s="9" customFormat="1" ht="13.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</row>
    <row r="159" spans="1:12" s="9" customFormat="1" ht="13.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</row>
    <row r="160" spans="1:12" s="9" customFormat="1" ht="13.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</row>
    <row r="161" spans="1:12" s="9" customFormat="1" ht="13.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</row>
    <row r="162" spans="1:12" s="9" customFormat="1" ht="13.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</row>
    <row r="163" spans="1:12" s="9" customFormat="1" ht="13.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</row>
    <row r="164" spans="1:12" s="9" customFormat="1" ht="13.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</row>
    <row r="165" spans="1:12" s="9" customFormat="1" ht="13.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</row>
    <row r="166" spans="1:12" s="9" customFormat="1" ht="13.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</row>
    <row r="167" spans="1:12" s="9" customFormat="1" ht="13.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</row>
    <row r="168" spans="1:12" s="9" customFormat="1" ht="13.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</row>
    <row r="169" spans="1:12" s="9" customFormat="1" ht="13.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</row>
    <row r="170" spans="1:12" s="9" customFormat="1" ht="13.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</row>
    <row r="171" spans="1:12" s="9" customFormat="1" ht="13.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</row>
    <row r="172" spans="1:12" s="9" customFormat="1" ht="13.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</row>
    <row r="173" spans="1:12" s="9" customFormat="1" ht="13.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</row>
    <row r="174" spans="1:12" s="9" customFormat="1" ht="13.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</row>
    <row r="175" spans="1:12" s="9" customFormat="1" ht="13.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</row>
    <row r="176" spans="1:12" s="9" customFormat="1" ht="13.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</row>
    <row r="177" spans="1:12" s="9" customFormat="1" ht="13.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</row>
    <row r="178" spans="1:12" s="9" customFormat="1" ht="13.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</row>
    <row r="179" spans="1:12" s="9" customFormat="1" ht="13.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</row>
    <row r="180" spans="1:12" s="9" customFormat="1" ht="13.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</row>
    <row r="181" spans="1:12" s="9" customFormat="1" ht="13.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</row>
    <row r="182" spans="1:12" s="9" customFormat="1" ht="13.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</row>
    <row r="183" spans="1:12" s="9" customFormat="1" ht="13.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</row>
    <row r="184" spans="1:12" s="9" customFormat="1" ht="13.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</row>
    <row r="185" spans="1:12" s="9" customFormat="1" ht="13.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</row>
    <row r="186" spans="1:12" s="9" customFormat="1" ht="13.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</row>
    <row r="187" spans="1:12" s="9" customFormat="1" ht="13.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</row>
    <row r="188" spans="1:12" s="9" customFormat="1" ht="13.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</row>
    <row r="189" spans="1:12" s="9" customFormat="1" ht="13.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</row>
    <row r="190" spans="1:12" s="9" customFormat="1" ht="13.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</row>
    <row r="191" spans="1:12" s="9" customFormat="1" ht="13.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</row>
    <row r="192" spans="1:12" s="9" customFormat="1" ht="13.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</row>
    <row r="193" spans="1:12" s="9" customFormat="1" ht="13.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</row>
    <row r="194" spans="1:12" s="9" customFormat="1" ht="13.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</row>
    <row r="195" spans="1:12" s="9" customFormat="1" ht="13.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</row>
    <row r="196" spans="1:12" s="9" customFormat="1" ht="13.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</row>
    <row r="197" spans="1:12" s="9" customFormat="1" ht="13.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</row>
    <row r="198" spans="1:12" s="9" customFormat="1" ht="13.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</row>
  </sheetData>
  <sheetProtection/>
  <mergeCells count="15">
    <mergeCell ref="A6:L6"/>
    <mergeCell ref="J7:L7"/>
    <mergeCell ref="E8:F8"/>
    <mergeCell ref="H8:I8"/>
    <mergeCell ref="K8:L8"/>
    <mergeCell ref="A5:L5"/>
    <mergeCell ref="A7:A8"/>
    <mergeCell ref="B7:B9"/>
    <mergeCell ref="D7:F7"/>
    <mergeCell ref="G7:I7"/>
    <mergeCell ref="J1:L1"/>
    <mergeCell ref="I2:L2"/>
    <mergeCell ref="H3:L3"/>
    <mergeCell ref="C7:C9"/>
    <mergeCell ref="A4:L4"/>
  </mergeCells>
  <printOptions/>
  <pageMargins left="0.75" right="0.75" top="1" bottom="1" header="0.5" footer="0.5"/>
  <pageSetup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78"/>
  <sheetViews>
    <sheetView view="pageBreakPreview" zoomScaleSheetLayoutView="100" zoomScalePageLayoutView="0" workbookViewId="0" topLeftCell="A1">
      <selection activeCell="A5" sqref="A5:N5"/>
    </sheetView>
  </sheetViews>
  <sheetFormatPr defaultColWidth="9.140625" defaultRowHeight="12.75"/>
  <cols>
    <col min="1" max="1" width="7.421875" style="1" customWidth="1"/>
    <col min="2" max="2" width="46.28125" style="1" customWidth="1"/>
    <col min="3" max="5" width="4.140625" style="1" customWidth="1"/>
    <col min="6" max="6" width="13.421875" style="1" customWidth="1"/>
    <col min="7" max="7" width="13.7109375" style="1" customWidth="1"/>
    <col min="8" max="8" width="12.7109375" style="1" customWidth="1"/>
    <col min="9" max="9" width="13.7109375" style="1" customWidth="1"/>
    <col min="10" max="10" width="12.8515625" style="1" customWidth="1"/>
    <col min="11" max="11" width="12.57421875" style="1" customWidth="1"/>
    <col min="12" max="12" width="12.00390625" style="1" customWidth="1"/>
    <col min="13" max="13" width="12.8515625" style="1" customWidth="1"/>
    <col min="14" max="14" width="11.421875" style="1" customWidth="1"/>
  </cols>
  <sheetData>
    <row r="1" spans="10:14" ht="13.5">
      <c r="J1" s="20"/>
      <c r="K1" s="20"/>
      <c r="L1" s="72" t="s">
        <v>114</v>
      </c>
      <c r="M1" s="73"/>
      <c r="N1" s="74"/>
    </row>
    <row r="2" spans="10:14" ht="13.5">
      <c r="J2" s="20"/>
      <c r="K2" s="72" t="s">
        <v>115</v>
      </c>
      <c r="L2" s="73"/>
      <c r="M2" s="73"/>
      <c r="N2" s="74"/>
    </row>
    <row r="3" spans="10:14" ht="13.5">
      <c r="J3" s="72" t="s">
        <v>351</v>
      </c>
      <c r="K3" s="73"/>
      <c r="L3" s="73"/>
      <c r="M3" s="73"/>
      <c r="N3" s="74"/>
    </row>
    <row r="4" spans="1:14" s="24" customFormat="1" ht="20.25">
      <c r="A4" s="67" t="s">
        <v>26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9"/>
    </row>
    <row r="5" spans="1:14" s="24" customFormat="1" ht="20.25">
      <c r="A5" s="67" t="s">
        <v>116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9"/>
    </row>
    <row r="6" spans="1:14" s="24" customFormat="1" ht="20.25">
      <c r="A6" s="76" t="s">
        <v>28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8"/>
    </row>
    <row r="7" spans="1:14" s="23" customFormat="1" ht="13.5" customHeight="1">
      <c r="A7" s="81" t="s">
        <v>29</v>
      </c>
      <c r="B7" s="82" t="s">
        <v>117</v>
      </c>
      <c r="C7" s="79" t="s">
        <v>118</v>
      </c>
      <c r="D7" s="79" t="s">
        <v>119</v>
      </c>
      <c r="E7" s="79" t="s">
        <v>120</v>
      </c>
      <c r="F7" s="80" t="s">
        <v>31</v>
      </c>
      <c r="G7" s="80"/>
      <c r="H7" s="80"/>
      <c r="I7" s="80" t="s">
        <v>32</v>
      </c>
      <c r="J7" s="80"/>
      <c r="K7" s="80"/>
      <c r="L7" s="80" t="s">
        <v>33</v>
      </c>
      <c r="M7" s="80"/>
      <c r="N7" s="80"/>
    </row>
    <row r="8" spans="1:14" s="23" customFormat="1" ht="13.5">
      <c r="A8" s="81"/>
      <c r="B8" s="82"/>
      <c r="C8" s="79"/>
      <c r="D8" s="79"/>
      <c r="E8" s="79"/>
      <c r="F8" s="29" t="s">
        <v>35</v>
      </c>
      <c r="G8" s="29" t="s">
        <v>121</v>
      </c>
      <c r="H8" s="29"/>
      <c r="I8" s="29" t="s">
        <v>35</v>
      </c>
      <c r="J8" s="81" t="s">
        <v>36</v>
      </c>
      <c r="K8" s="81"/>
      <c r="L8" s="30" t="s">
        <v>35</v>
      </c>
      <c r="M8" s="80" t="s">
        <v>36</v>
      </c>
      <c r="N8" s="80"/>
    </row>
    <row r="9" spans="1:14" s="23" customFormat="1" ht="27.75" customHeight="1">
      <c r="A9" s="29" t="s">
        <v>37</v>
      </c>
      <c r="B9" s="82"/>
      <c r="C9" s="79"/>
      <c r="D9" s="79"/>
      <c r="E9" s="79"/>
      <c r="F9" s="29" t="s">
        <v>122</v>
      </c>
      <c r="G9" s="31" t="s">
        <v>42</v>
      </c>
      <c r="H9" s="31" t="s">
        <v>123</v>
      </c>
      <c r="I9" s="29" t="s">
        <v>124</v>
      </c>
      <c r="J9" s="31" t="s">
        <v>42</v>
      </c>
      <c r="K9" s="31" t="s">
        <v>123</v>
      </c>
      <c r="L9" s="30" t="s">
        <v>125</v>
      </c>
      <c r="M9" s="31" t="s">
        <v>42</v>
      </c>
      <c r="N9" s="31" t="s">
        <v>123</v>
      </c>
    </row>
    <row r="10" spans="1:14" s="23" customFormat="1" ht="13.5">
      <c r="A10" s="28">
        <v>1</v>
      </c>
      <c r="B10" s="28">
        <v>2</v>
      </c>
      <c r="C10" s="28">
        <v>3</v>
      </c>
      <c r="D10" s="28">
        <v>4</v>
      </c>
      <c r="E10" s="28">
        <v>5</v>
      </c>
      <c r="F10" s="28">
        <v>6</v>
      </c>
      <c r="G10" s="28">
        <v>7</v>
      </c>
      <c r="H10" s="28">
        <v>8</v>
      </c>
      <c r="I10" s="28">
        <v>9</v>
      </c>
      <c r="J10" s="28">
        <v>10</v>
      </c>
      <c r="K10" s="28">
        <v>11</v>
      </c>
      <c r="L10" s="28">
        <v>12</v>
      </c>
      <c r="M10" s="28">
        <v>13</v>
      </c>
      <c r="N10" s="28">
        <v>14</v>
      </c>
    </row>
    <row r="11" spans="1:14" s="23" customFormat="1" ht="54">
      <c r="A11" s="17">
        <v>2000</v>
      </c>
      <c r="B11" s="18" t="s">
        <v>126</v>
      </c>
      <c r="C11" s="17" t="s">
        <v>47</v>
      </c>
      <c r="D11" s="17" t="s">
        <v>47</v>
      </c>
      <c r="E11" s="17" t="s">
        <v>47</v>
      </c>
      <c r="F11" s="37">
        <f aca="true" t="shared" si="0" ref="F11:N11">SUM(F12,F28,F32,F36,F48,F56,F70,F74,F88,F97,F104)</f>
        <v>925682987</v>
      </c>
      <c r="G11" s="37">
        <f t="shared" si="0"/>
        <v>638752909.9</v>
      </c>
      <c r="H11" s="37">
        <f t="shared" si="0"/>
        <v>286930077.1</v>
      </c>
      <c r="I11" s="37">
        <f t="shared" si="0"/>
        <v>925682987</v>
      </c>
      <c r="J11" s="37">
        <f t="shared" si="0"/>
        <v>638752909.9</v>
      </c>
      <c r="K11" s="37">
        <f t="shared" si="0"/>
        <v>286930077.1</v>
      </c>
      <c r="L11" s="37">
        <f t="shared" si="0"/>
        <v>140618312.3</v>
      </c>
      <c r="M11" s="37">
        <f t="shared" si="0"/>
        <v>139296942.3</v>
      </c>
      <c r="N11" s="37">
        <f t="shared" si="0"/>
        <v>1321370</v>
      </c>
    </row>
    <row r="12" spans="1:14" s="23" customFormat="1" ht="54">
      <c r="A12" s="3">
        <v>2100</v>
      </c>
      <c r="B12" s="4" t="s">
        <v>127</v>
      </c>
      <c r="C12" s="3" t="s">
        <v>128</v>
      </c>
      <c r="D12" s="3" t="s">
        <v>129</v>
      </c>
      <c r="E12" s="3" t="s">
        <v>129</v>
      </c>
      <c r="F12" s="35">
        <f>SUM(F14,F17,F18,F22,F23,F25)</f>
        <v>142085743.9</v>
      </c>
      <c r="G12" s="35">
        <f aca="true" t="shared" si="1" ref="G12:N12">SUM(G14,G17,G18,G22,G23,G25)</f>
        <v>142085743.9</v>
      </c>
      <c r="H12" s="35">
        <f t="shared" si="1"/>
        <v>0</v>
      </c>
      <c r="I12" s="35">
        <f t="shared" si="1"/>
        <v>211589743.9</v>
      </c>
      <c r="J12" s="35">
        <f t="shared" si="1"/>
        <v>141285743.9</v>
      </c>
      <c r="K12" s="35">
        <f t="shared" si="1"/>
        <v>70304000</v>
      </c>
      <c r="L12" s="35">
        <f t="shared" si="1"/>
        <v>33018974</v>
      </c>
      <c r="M12" s="35">
        <f t="shared" si="1"/>
        <v>32918974</v>
      </c>
      <c r="N12" s="35">
        <f t="shared" si="1"/>
        <v>100000</v>
      </c>
    </row>
    <row r="13" spans="1:14" s="23" customFormat="1" ht="13.5">
      <c r="A13" s="6"/>
      <c r="B13" s="7" t="s">
        <v>130</v>
      </c>
      <c r="C13" s="6"/>
      <c r="D13" s="6"/>
      <c r="E13" s="6"/>
      <c r="F13" s="26"/>
      <c r="G13" s="26"/>
      <c r="H13" s="26"/>
      <c r="I13" s="26"/>
      <c r="J13" s="26"/>
      <c r="K13" s="26"/>
      <c r="L13" s="26"/>
      <c r="M13" s="26"/>
      <c r="N13" s="26"/>
    </row>
    <row r="14" spans="1:14" s="23" customFormat="1" ht="40.5">
      <c r="A14" s="6">
        <v>2110</v>
      </c>
      <c r="B14" s="7" t="s">
        <v>131</v>
      </c>
      <c r="C14" s="6" t="s">
        <v>128</v>
      </c>
      <c r="D14" s="6" t="s">
        <v>128</v>
      </c>
      <c r="E14" s="6" t="s">
        <v>129</v>
      </c>
      <c r="F14" s="25">
        <f aca="true" t="shared" si="2" ref="F14:N14">SUM(F16:F16)</f>
        <v>123776543.9</v>
      </c>
      <c r="G14" s="25">
        <f t="shared" si="2"/>
        <v>123776543.9</v>
      </c>
      <c r="H14" s="25">
        <f t="shared" si="2"/>
        <v>0</v>
      </c>
      <c r="I14" s="25">
        <f t="shared" si="2"/>
        <v>123776543.9</v>
      </c>
      <c r="J14" s="25">
        <f t="shared" si="2"/>
        <v>123776543.9</v>
      </c>
      <c r="K14" s="25">
        <f t="shared" si="2"/>
        <v>0</v>
      </c>
      <c r="L14" s="25">
        <f t="shared" si="2"/>
        <v>31901496</v>
      </c>
      <c r="M14" s="25">
        <f t="shared" si="2"/>
        <v>31901496</v>
      </c>
      <c r="N14" s="25">
        <f t="shared" si="2"/>
        <v>0</v>
      </c>
    </row>
    <row r="15" spans="1:14" s="23" customFormat="1" ht="13.5">
      <c r="A15" s="6"/>
      <c r="B15" s="7" t="s">
        <v>132</v>
      </c>
      <c r="C15" s="6"/>
      <c r="D15" s="6"/>
      <c r="E15" s="6"/>
      <c r="F15" s="26"/>
      <c r="G15" s="26"/>
      <c r="H15" s="26"/>
      <c r="I15" s="26"/>
      <c r="J15" s="26"/>
      <c r="K15" s="26"/>
      <c r="L15" s="26"/>
      <c r="M15" s="26"/>
      <c r="N15" s="26"/>
    </row>
    <row r="16" spans="1:14" s="23" customFormat="1" ht="27">
      <c r="A16" s="6">
        <v>2111</v>
      </c>
      <c r="B16" s="7" t="s">
        <v>133</v>
      </c>
      <c r="C16" s="6" t="s">
        <v>128</v>
      </c>
      <c r="D16" s="6" t="s">
        <v>128</v>
      </c>
      <c r="E16" s="6" t="s">
        <v>128</v>
      </c>
      <c r="F16" s="25">
        <f>SUM(G16,H16)</f>
        <v>123776543.9</v>
      </c>
      <c r="G16" s="25">
        <v>123776543.9</v>
      </c>
      <c r="H16" s="25">
        <v>0</v>
      </c>
      <c r="I16" s="25">
        <f>SUM(J16,K16)</f>
        <v>123776543.9</v>
      </c>
      <c r="J16" s="25">
        <v>123776543.9</v>
      </c>
      <c r="K16" s="25">
        <v>0</v>
      </c>
      <c r="L16" s="25">
        <f>SUM(M16,N16)</f>
        <v>31901496</v>
      </c>
      <c r="M16" s="25">
        <v>31901496</v>
      </c>
      <c r="N16" s="25">
        <v>0</v>
      </c>
    </row>
    <row r="17" spans="1:14" s="23" customFormat="1" ht="13.5">
      <c r="A17" s="3">
        <v>2120</v>
      </c>
      <c r="B17" s="4" t="s">
        <v>136</v>
      </c>
      <c r="C17" s="3" t="s">
        <v>128</v>
      </c>
      <c r="D17" s="3" t="s">
        <v>134</v>
      </c>
      <c r="E17" s="3" t="s">
        <v>129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</row>
    <row r="18" spans="1:14" s="23" customFormat="1" ht="13.5">
      <c r="A18" s="3">
        <v>2130</v>
      </c>
      <c r="B18" s="4" t="s">
        <v>137</v>
      </c>
      <c r="C18" s="3" t="s">
        <v>128</v>
      </c>
      <c r="D18" s="3" t="s">
        <v>135</v>
      </c>
      <c r="E18" s="3" t="s">
        <v>129</v>
      </c>
      <c r="F18" s="35">
        <f aca="true" t="shared" si="3" ref="F18:N18">SUM(F20:F21)</f>
        <v>15259200</v>
      </c>
      <c r="G18" s="35">
        <f t="shared" si="3"/>
        <v>15259200</v>
      </c>
      <c r="H18" s="35">
        <f t="shared" si="3"/>
        <v>0</v>
      </c>
      <c r="I18" s="35">
        <f t="shared" si="3"/>
        <v>14459200</v>
      </c>
      <c r="J18" s="35">
        <f t="shared" si="3"/>
        <v>14459200</v>
      </c>
      <c r="K18" s="35">
        <f t="shared" si="3"/>
        <v>0</v>
      </c>
      <c r="L18" s="35">
        <f t="shared" si="3"/>
        <v>832478</v>
      </c>
      <c r="M18" s="35">
        <f t="shared" si="3"/>
        <v>832478</v>
      </c>
      <c r="N18" s="35">
        <f t="shared" si="3"/>
        <v>0</v>
      </c>
    </row>
    <row r="19" spans="1:14" s="23" customFormat="1" ht="13.5">
      <c r="A19" s="6"/>
      <c r="B19" s="7" t="s">
        <v>132</v>
      </c>
      <c r="C19" s="6"/>
      <c r="D19" s="6"/>
      <c r="E19" s="6"/>
      <c r="F19" s="26"/>
      <c r="G19" s="26"/>
      <c r="H19" s="26"/>
      <c r="I19" s="26"/>
      <c r="J19" s="26"/>
      <c r="K19" s="26"/>
      <c r="L19" s="26"/>
      <c r="M19" s="26"/>
      <c r="N19" s="26"/>
    </row>
    <row r="20" spans="1:14" s="23" customFormat="1" ht="27">
      <c r="A20" s="6">
        <v>2131</v>
      </c>
      <c r="B20" s="7" t="s">
        <v>138</v>
      </c>
      <c r="C20" s="6" t="s">
        <v>128</v>
      </c>
      <c r="D20" s="6" t="s">
        <v>135</v>
      </c>
      <c r="E20" s="6" t="s">
        <v>128</v>
      </c>
      <c r="F20" s="25">
        <f>SUM(G20,H20)</f>
        <v>2227200</v>
      </c>
      <c r="G20" s="25">
        <v>2227200</v>
      </c>
      <c r="H20" s="25">
        <v>0</v>
      </c>
      <c r="I20" s="25">
        <f>SUM(J20,K20)</f>
        <v>2227200</v>
      </c>
      <c r="J20" s="25">
        <v>2227200</v>
      </c>
      <c r="K20" s="25">
        <v>0</v>
      </c>
      <c r="L20" s="25">
        <f>SUM(M20,N20)</f>
        <v>365678</v>
      </c>
      <c r="M20" s="25">
        <v>365678</v>
      </c>
      <c r="N20" s="25">
        <v>0</v>
      </c>
    </row>
    <row r="21" spans="1:14" s="23" customFormat="1" ht="13.5">
      <c r="A21" s="6">
        <v>2133</v>
      </c>
      <c r="B21" s="7" t="s">
        <v>139</v>
      </c>
      <c r="C21" s="6" t="s">
        <v>128</v>
      </c>
      <c r="D21" s="6" t="s">
        <v>135</v>
      </c>
      <c r="E21" s="6" t="s">
        <v>135</v>
      </c>
      <c r="F21" s="25">
        <f>SUM(G21,H21)</f>
        <v>13032000</v>
      </c>
      <c r="G21" s="25">
        <v>13032000</v>
      </c>
      <c r="H21" s="25">
        <v>0</v>
      </c>
      <c r="I21" s="25">
        <f>SUM(J21,K21)</f>
        <v>12232000</v>
      </c>
      <c r="J21" s="25">
        <v>12232000</v>
      </c>
      <c r="K21" s="25">
        <v>0</v>
      </c>
      <c r="L21" s="25">
        <f>SUM(M21,N21)</f>
        <v>466800</v>
      </c>
      <c r="M21" s="25">
        <v>466800</v>
      </c>
      <c r="N21" s="25">
        <v>0</v>
      </c>
    </row>
    <row r="22" spans="1:14" s="23" customFormat="1" ht="13.5">
      <c r="A22" s="3">
        <v>2140</v>
      </c>
      <c r="B22" s="4" t="s">
        <v>140</v>
      </c>
      <c r="C22" s="3" t="s">
        <v>128</v>
      </c>
      <c r="D22" s="3" t="s">
        <v>141</v>
      </c>
      <c r="E22" s="3" t="s">
        <v>129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</row>
    <row r="23" spans="1:14" s="23" customFormat="1" ht="40.5">
      <c r="A23" s="3">
        <v>2150</v>
      </c>
      <c r="B23" s="4" t="s">
        <v>142</v>
      </c>
      <c r="C23" s="3" t="s">
        <v>128</v>
      </c>
      <c r="D23" s="3" t="s">
        <v>143</v>
      </c>
      <c r="E23" s="3" t="s">
        <v>129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</row>
    <row r="24" spans="1:14" s="23" customFormat="1" ht="13.5">
      <c r="A24" s="6"/>
      <c r="B24" s="7" t="s">
        <v>132</v>
      </c>
      <c r="C24" s="6"/>
      <c r="D24" s="6"/>
      <c r="E24" s="6"/>
      <c r="F24" s="26"/>
      <c r="G24" s="26"/>
      <c r="H24" s="26"/>
      <c r="I24" s="26"/>
      <c r="J24" s="26"/>
      <c r="K24" s="26"/>
      <c r="L24" s="26"/>
      <c r="M24" s="26"/>
      <c r="N24" s="26"/>
    </row>
    <row r="25" spans="1:14" s="23" customFormat="1" ht="27">
      <c r="A25" s="3">
        <v>2160</v>
      </c>
      <c r="B25" s="4" t="s">
        <v>144</v>
      </c>
      <c r="C25" s="3" t="s">
        <v>128</v>
      </c>
      <c r="D25" s="3" t="s">
        <v>145</v>
      </c>
      <c r="E25" s="3" t="s">
        <v>129</v>
      </c>
      <c r="F25" s="35">
        <f aca="true" t="shared" si="4" ref="F25:N25">SUM(F27)</f>
        <v>3050000</v>
      </c>
      <c r="G25" s="35">
        <f t="shared" si="4"/>
        <v>3050000</v>
      </c>
      <c r="H25" s="35">
        <f t="shared" si="4"/>
        <v>0</v>
      </c>
      <c r="I25" s="35">
        <f t="shared" si="4"/>
        <v>73354000</v>
      </c>
      <c r="J25" s="35">
        <f t="shared" si="4"/>
        <v>3050000</v>
      </c>
      <c r="K25" s="35">
        <f t="shared" si="4"/>
        <v>70304000</v>
      </c>
      <c r="L25" s="35">
        <f t="shared" si="4"/>
        <v>285000</v>
      </c>
      <c r="M25" s="35">
        <f t="shared" si="4"/>
        <v>185000</v>
      </c>
      <c r="N25" s="35">
        <f t="shared" si="4"/>
        <v>100000</v>
      </c>
    </row>
    <row r="26" spans="1:14" s="23" customFormat="1" ht="13.5">
      <c r="A26" s="6"/>
      <c r="B26" s="7" t="s">
        <v>132</v>
      </c>
      <c r="C26" s="6"/>
      <c r="D26" s="6"/>
      <c r="E26" s="6"/>
      <c r="F26" s="26"/>
      <c r="G26" s="26"/>
      <c r="H26" s="26"/>
      <c r="I26" s="26"/>
      <c r="J26" s="26"/>
      <c r="K26" s="26"/>
      <c r="L26" s="26"/>
      <c r="M26" s="26"/>
      <c r="N26" s="26"/>
    </row>
    <row r="27" spans="1:14" s="23" customFormat="1" ht="27">
      <c r="A27" s="6">
        <v>2161</v>
      </c>
      <c r="B27" s="7" t="s">
        <v>146</v>
      </c>
      <c r="C27" s="6" t="s">
        <v>128</v>
      </c>
      <c r="D27" s="6" t="s">
        <v>145</v>
      </c>
      <c r="E27" s="6" t="s">
        <v>128</v>
      </c>
      <c r="F27" s="25">
        <f>SUM(G27,H27)</f>
        <v>3050000</v>
      </c>
      <c r="G27" s="25">
        <v>3050000</v>
      </c>
      <c r="H27" s="25">
        <v>0</v>
      </c>
      <c r="I27" s="25">
        <f>SUM(J27,K27)</f>
        <v>73354000</v>
      </c>
      <c r="J27" s="25">
        <v>3050000</v>
      </c>
      <c r="K27" s="25">
        <v>70304000</v>
      </c>
      <c r="L27" s="25">
        <f>SUM(M27,N27)</f>
        <v>285000</v>
      </c>
      <c r="M27" s="25">
        <v>185000</v>
      </c>
      <c r="N27" s="25">
        <v>100000</v>
      </c>
    </row>
    <row r="28" spans="1:14" s="23" customFormat="1" ht="27">
      <c r="A28" s="17">
        <v>2200</v>
      </c>
      <c r="B28" s="18" t="s">
        <v>149</v>
      </c>
      <c r="C28" s="17" t="s">
        <v>134</v>
      </c>
      <c r="D28" s="17" t="s">
        <v>129</v>
      </c>
      <c r="E28" s="17" t="s">
        <v>129</v>
      </c>
      <c r="F28" s="37">
        <f>SUM(F29)</f>
        <v>2000000</v>
      </c>
      <c r="G28" s="37">
        <f aca="true" t="shared" si="5" ref="G28:N28">SUM(G29)</f>
        <v>2000000</v>
      </c>
      <c r="H28" s="37">
        <f t="shared" si="5"/>
        <v>0</v>
      </c>
      <c r="I28" s="37">
        <f t="shared" si="5"/>
        <v>2000000</v>
      </c>
      <c r="J28" s="37">
        <f t="shared" si="5"/>
        <v>2000000</v>
      </c>
      <c r="K28" s="37">
        <f t="shared" si="5"/>
        <v>0</v>
      </c>
      <c r="L28" s="37">
        <f t="shared" si="5"/>
        <v>0</v>
      </c>
      <c r="M28" s="37">
        <f t="shared" si="5"/>
        <v>0</v>
      </c>
      <c r="N28" s="37">
        <f t="shared" si="5"/>
        <v>0</v>
      </c>
    </row>
    <row r="29" spans="1:14" s="23" customFormat="1" ht="13.5">
      <c r="A29" s="3">
        <v>2250</v>
      </c>
      <c r="B29" s="4" t="s">
        <v>150</v>
      </c>
      <c r="C29" s="3" t="s">
        <v>134</v>
      </c>
      <c r="D29" s="3" t="s">
        <v>143</v>
      </c>
      <c r="E29" s="3" t="s">
        <v>129</v>
      </c>
      <c r="F29" s="35">
        <f aca="true" t="shared" si="6" ref="F29:N29">SUM(F31)</f>
        <v>2000000</v>
      </c>
      <c r="G29" s="35">
        <f t="shared" si="6"/>
        <v>2000000</v>
      </c>
      <c r="H29" s="35">
        <f t="shared" si="6"/>
        <v>0</v>
      </c>
      <c r="I29" s="35">
        <f t="shared" si="6"/>
        <v>2000000</v>
      </c>
      <c r="J29" s="35">
        <f t="shared" si="6"/>
        <v>2000000</v>
      </c>
      <c r="K29" s="35">
        <f t="shared" si="6"/>
        <v>0</v>
      </c>
      <c r="L29" s="35">
        <f t="shared" si="6"/>
        <v>0</v>
      </c>
      <c r="M29" s="35">
        <f t="shared" si="6"/>
        <v>0</v>
      </c>
      <c r="N29" s="35">
        <f t="shared" si="6"/>
        <v>0</v>
      </c>
    </row>
    <row r="30" spans="1:14" s="23" customFormat="1" ht="13.5">
      <c r="A30" s="6"/>
      <c r="B30" s="7" t="s">
        <v>132</v>
      </c>
      <c r="C30" s="6"/>
      <c r="D30" s="6"/>
      <c r="E30" s="6"/>
      <c r="F30" s="26"/>
      <c r="G30" s="26"/>
      <c r="H30" s="26"/>
      <c r="I30" s="26"/>
      <c r="J30" s="26"/>
      <c r="K30" s="26"/>
      <c r="L30" s="26"/>
      <c r="M30" s="26"/>
      <c r="N30" s="26"/>
    </row>
    <row r="31" spans="1:14" s="23" customFormat="1" ht="13.5">
      <c r="A31" s="6">
        <v>2251</v>
      </c>
      <c r="B31" s="7" t="s">
        <v>150</v>
      </c>
      <c r="C31" s="6" t="s">
        <v>134</v>
      </c>
      <c r="D31" s="6" t="s">
        <v>143</v>
      </c>
      <c r="E31" s="6" t="s">
        <v>128</v>
      </c>
      <c r="F31" s="25">
        <f>SUM(G31,H31)</f>
        <v>2000000</v>
      </c>
      <c r="G31" s="25">
        <v>2000000</v>
      </c>
      <c r="H31" s="25">
        <v>0</v>
      </c>
      <c r="I31" s="25">
        <f>SUM(J31,K31)</f>
        <v>2000000</v>
      </c>
      <c r="J31" s="25">
        <v>2000000</v>
      </c>
      <c r="K31" s="25">
        <v>0</v>
      </c>
      <c r="L31" s="25">
        <f>SUM(M31,N31)</f>
        <v>0</v>
      </c>
      <c r="M31" s="25">
        <v>0</v>
      </c>
      <c r="N31" s="25">
        <v>0</v>
      </c>
    </row>
    <row r="32" spans="1:14" s="23" customFormat="1" ht="54">
      <c r="A32" s="17">
        <v>2300</v>
      </c>
      <c r="B32" s="18" t="s">
        <v>151</v>
      </c>
      <c r="C32" s="17" t="s">
        <v>135</v>
      </c>
      <c r="D32" s="17" t="s">
        <v>129</v>
      </c>
      <c r="E32" s="17" t="s">
        <v>129</v>
      </c>
      <c r="F32" s="37">
        <f>SUM(F33)</f>
        <v>2500000</v>
      </c>
      <c r="G32" s="37">
        <f aca="true" t="shared" si="7" ref="G32:N32">SUM(G33)</f>
        <v>2500000</v>
      </c>
      <c r="H32" s="37">
        <f t="shared" si="7"/>
        <v>0</v>
      </c>
      <c r="I32" s="37">
        <f t="shared" si="7"/>
        <v>2500000</v>
      </c>
      <c r="J32" s="37">
        <f t="shared" si="7"/>
        <v>2500000</v>
      </c>
      <c r="K32" s="37">
        <f t="shared" si="7"/>
        <v>0</v>
      </c>
      <c r="L32" s="37">
        <f t="shared" si="7"/>
        <v>0</v>
      </c>
      <c r="M32" s="37">
        <f t="shared" si="7"/>
        <v>0</v>
      </c>
      <c r="N32" s="37">
        <f t="shared" si="7"/>
        <v>0</v>
      </c>
    </row>
    <row r="33" spans="1:14" s="23" customFormat="1" ht="13.5">
      <c r="A33" s="3">
        <v>2320</v>
      </c>
      <c r="B33" s="4" t="s">
        <v>152</v>
      </c>
      <c r="C33" s="3" t="s">
        <v>135</v>
      </c>
      <c r="D33" s="3" t="s">
        <v>134</v>
      </c>
      <c r="E33" s="3" t="s">
        <v>129</v>
      </c>
      <c r="F33" s="35">
        <f aca="true" t="shared" si="8" ref="F33:N33">SUM(F35)</f>
        <v>2500000</v>
      </c>
      <c r="G33" s="35">
        <f t="shared" si="8"/>
        <v>2500000</v>
      </c>
      <c r="H33" s="35">
        <f t="shared" si="8"/>
        <v>0</v>
      </c>
      <c r="I33" s="35">
        <f t="shared" si="8"/>
        <v>2500000</v>
      </c>
      <c r="J33" s="35">
        <f t="shared" si="8"/>
        <v>2500000</v>
      </c>
      <c r="K33" s="35">
        <f t="shared" si="8"/>
        <v>0</v>
      </c>
      <c r="L33" s="35">
        <f t="shared" si="8"/>
        <v>0</v>
      </c>
      <c r="M33" s="35">
        <f t="shared" si="8"/>
        <v>0</v>
      </c>
      <c r="N33" s="35">
        <f t="shared" si="8"/>
        <v>0</v>
      </c>
    </row>
    <row r="34" spans="1:14" s="23" customFormat="1" ht="13.5">
      <c r="A34" s="6"/>
      <c r="B34" s="7" t="s">
        <v>132</v>
      </c>
      <c r="C34" s="6"/>
      <c r="D34" s="6"/>
      <c r="E34" s="6"/>
      <c r="F34" s="26"/>
      <c r="G34" s="26"/>
      <c r="H34" s="26"/>
      <c r="I34" s="26"/>
      <c r="J34" s="26"/>
      <c r="K34" s="26"/>
      <c r="L34" s="26"/>
      <c r="M34" s="26"/>
      <c r="N34" s="26"/>
    </row>
    <row r="35" spans="1:14" s="23" customFormat="1" ht="13.5">
      <c r="A35" s="6">
        <v>2321</v>
      </c>
      <c r="B35" s="7" t="s">
        <v>153</v>
      </c>
      <c r="C35" s="6" t="s">
        <v>135</v>
      </c>
      <c r="D35" s="6" t="s">
        <v>134</v>
      </c>
      <c r="E35" s="6" t="s">
        <v>128</v>
      </c>
      <c r="F35" s="25">
        <f>SUM(G35,H35)</f>
        <v>2500000</v>
      </c>
      <c r="G35" s="25">
        <v>2500000</v>
      </c>
      <c r="H35" s="25">
        <v>0</v>
      </c>
      <c r="I35" s="25">
        <f>SUM(J35,K35)</f>
        <v>2500000</v>
      </c>
      <c r="J35" s="25">
        <v>2500000</v>
      </c>
      <c r="K35" s="25">
        <v>0</v>
      </c>
      <c r="L35" s="25">
        <f>SUM(M35,N35)</f>
        <v>0</v>
      </c>
      <c r="M35" s="25">
        <v>0</v>
      </c>
      <c r="N35" s="25">
        <v>0</v>
      </c>
    </row>
    <row r="36" spans="1:14" s="23" customFormat="1" ht="40.5">
      <c r="A36" s="17">
        <v>2400</v>
      </c>
      <c r="B36" s="18" t="s">
        <v>154</v>
      </c>
      <c r="C36" s="17" t="s">
        <v>141</v>
      </c>
      <c r="D36" s="17" t="s">
        <v>129</v>
      </c>
      <c r="E36" s="17" t="s">
        <v>129</v>
      </c>
      <c r="F36" s="37">
        <f>SUM(F37,F40,F44,F46)</f>
        <v>160099372.1</v>
      </c>
      <c r="G36" s="37">
        <f aca="true" t="shared" si="9" ref="G36:N36">SUM(G37,G40,G44,G46)</f>
        <v>79371095</v>
      </c>
      <c r="H36" s="37">
        <f t="shared" si="9"/>
        <v>80728277.1</v>
      </c>
      <c r="I36" s="37">
        <f t="shared" si="9"/>
        <v>116324022.1</v>
      </c>
      <c r="J36" s="37">
        <f t="shared" si="9"/>
        <v>79371095</v>
      </c>
      <c r="K36" s="37">
        <f t="shared" si="9"/>
        <v>36952927.1</v>
      </c>
      <c r="L36" s="37">
        <f t="shared" si="9"/>
        <v>14307374.9</v>
      </c>
      <c r="M36" s="37">
        <f t="shared" si="9"/>
        <v>14426004.9</v>
      </c>
      <c r="N36" s="37">
        <f t="shared" si="9"/>
        <v>-118630</v>
      </c>
    </row>
    <row r="37" spans="1:14" s="39" customFormat="1" ht="27">
      <c r="A37" s="3">
        <v>2420</v>
      </c>
      <c r="B37" s="4" t="s">
        <v>155</v>
      </c>
      <c r="C37" s="3" t="s">
        <v>141</v>
      </c>
      <c r="D37" s="3" t="s">
        <v>134</v>
      </c>
      <c r="E37" s="3" t="s">
        <v>129</v>
      </c>
      <c r="F37" s="35">
        <f aca="true" t="shared" si="10" ref="F37:N37">SUM(F39:F39)</f>
        <v>3880000</v>
      </c>
      <c r="G37" s="35">
        <f t="shared" si="10"/>
        <v>3880000</v>
      </c>
      <c r="H37" s="35">
        <f t="shared" si="10"/>
        <v>0</v>
      </c>
      <c r="I37" s="35">
        <f t="shared" si="10"/>
        <v>3880000</v>
      </c>
      <c r="J37" s="35">
        <f t="shared" si="10"/>
        <v>3880000</v>
      </c>
      <c r="K37" s="35">
        <f t="shared" si="10"/>
        <v>0</v>
      </c>
      <c r="L37" s="35">
        <f t="shared" si="10"/>
        <v>814000</v>
      </c>
      <c r="M37" s="35">
        <f t="shared" si="10"/>
        <v>814000</v>
      </c>
      <c r="N37" s="35">
        <f t="shared" si="10"/>
        <v>0</v>
      </c>
    </row>
    <row r="38" spans="1:14" s="23" customFormat="1" ht="13.5">
      <c r="A38" s="6"/>
      <c r="B38" s="7" t="s">
        <v>132</v>
      </c>
      <c r="C38" s="6"/>
      <c r="D38" s="6"/>
      <c r="E38" s="6"/>
      <c r="F38" s="26"/>
      <c r="G38" s="26"/>
      <c r="H38" s="26"/>
      <c r="I38" s="26"/>
      <c r="J38" s="26"/>
      <c r="K38" s="26"/>
      <c r="L38" s="26"/>
      <c r="M38" s="26"/>
      <c r="N38" s="26"/>
    </row>
    <row r="39" spans="1:14" s="23" customFormat="1" ht="13.5">
      <c r="A39" s="6">
        <v>2421</v>
      </c>
      <c r="B39" s="7" t="s">
        <v>156</v>
      </c>
      <c r="C39" s="6" t="s">
        <v>141</v>
      </c>
      <c r="D39" s="6" t="s">
        <v>134</v>
      </c>
      <c r="E39" s="6" t="s">
        <v>128</v>
      </c>
      <c r="F39" s="25">
        <f>SUM(G39,H39)</f>
        <v>3880000</v>
      </c>
      <c r="G39" s="25">
        <v>3880000</v>
      </c>
      <c r="H39" s="25">
        <v>0</v>
      </c>
      <c r="I39" s="25">
        <f>SUM(J39,K39)</f>
        <v>3880000</v>
      </c>
      <c r="J39" s="25">
        <v>3880000</v>
      </c>
      <c r="K39" s="25">
        <v>0</v>
      </c>
      <c r="L39" s="25">
        <f>SUM(M39,N39)</f>
        <v>814000</v>
      </c>
      <c r="M39" s="25">
        <v>814000</v>
      </c>
      <c r="N39" s="25">
        <v>0</v>
      </c>
    </row>
    <row r="40" spans="1:14" s="39" customFormat="1" ht="13.5">
      <c r="A40" s="3">
        <v>2450</v>
      </c>
      <c r="B40" s="4" t="s">
        <v>157</v>
      </c>
      <c r="C40" s="3" t="s">
        <v>141</v>
      </c>
      <c r="D40" s="3" t="s">
        <v>143</v>
      </c>
      <c r="E40" s="3" t="s">
        <v>129</v>
      </c>
      <c r="F40" s="35">
        <f aca="true" t="shared" si="11" ref="F40:N40">SUM(F42:F43)</f>
        <v>187569045</v>
      </c>
      <c r="G40" s="35">
        <f t="shared" si="11"/>
        <v>71022445</v>
      </c>
      <c r="H40" s="35">
        <f t="shared" si="11"/>
        <v>116546600</v>
      </c>
      <c r="I40" s="35">
        <f t="shared" si="11"/>
        <v>143793695</v>
      </c>
      <c r="J40" s="35">
        <f t="shared" si="11"/>
        <v>71022445</v>
      </c>
      <c r="K40" s="35">
        <f t="shared" si="11"/>
        <v>72771250</v>
      </c>
      <c r="L40" s="35">
        <f t="shared" si="11"/>
        <v>12312004.9</v>
      </c>
      <c r="M40" s="35">
        <f t="shared" si="11"/>
        <v>12312004.9</v>
      </c>
      <c r="N40" s="35">
        <f t="shared" si="11"/>
        <v>0</v>
      </c>
    </row>
    <row r="41" spans="1:14" s="23" customFormat="1" ht="13.5">
      <c r="A41" s="6"/>
      <c r="B41" s="7" t="s">
        <v>132</v>
      </c>
      <c r="C41" s="6"/>
      <c r="D41" s="6"/>
      <c r="E41" s="6"/>
      <c r="F41" s="26"/>
      <c r="G41" s="26"/>
      <c r="H41" s="26"/>
      <c r="I41" s="26"/>
      <c r="J41" s="26"/>
      <c r="K41" s="26"/>
      <c r="L41" s="26"/>
      <c r="M41" s="26"/>
      <c r="N41" s="26"/>
    </row>
    <row r="42" spans="1:14" s="23" customFormat="1" ht="13.5">
      <c r="A42" s="6">
        <v>2451</v>
      </c>
      <c r="B42" s="7" t="s">
        <v>158</v>
      </c>
      <c r="C42" s="6" t="s">
        <v>141</v>
      </c>
      <c r="D42" s="6" t="s">
        <v>143</v>
      </c>
      <c r="E42" s="6" t="s">
        <v>128</v>
      </c>
      <c r="F42" s="25">
        <f>SUM(G42,H42)</f>
        <v>14498970</v>
      </c>
      <c r="G42" s="25">
        <v>14498970</v>
      </c>
      <c r="H42" s="25">
        <v>0</v>
      </c>
      <c r="I42" s="25">
        <f>SUM(J42,K42)</f>
        <v>22852970</v>
      </c>
      <c r="J42" s="25">
        <v>14498970</v>
      </c>
      <c r="K42" s="25">
        <v>8354000</v>
      </c>
      <c r="L42" s="25">
        <f>SUM(M42,N42)</f>
        <v>875000</v>
      </c>
      <c r="M42" s="25">
        <v>875000</v>
      </c>
      <c r="N42" s="25">
        <v>0</v>
      </c>
    </row>
    <row r="43" spans="1:14" s="23" customFormat="1" ht="13.5">
      <c r="A43" s="6">
        <v>2455</v>
      </c>
      <c r="B43" s="7" t="s">
        <v>159</v>
      </c>
      <c r="C43" s="6" t="s">
        <v>141</v>
      </c>
      <c r="D43" s="6" t="s">
        <v>143</v>
      </c>
      <c r="E43" s="6" t="s">
        <v>143</v>
      </c>
      <c r="F43" s="25">
        <f>SUM(G43,H43)</f>
        <v>173070075</v>
      </c>
      <c r="G43" s="25">
        <v>56523475</v>
      </c>
      <c r="H43" s="25">
        <v>116546600</v>
      </c>
      <c r="I43" s="25">
        <f>SUM(J43,K43)</f>
        <v>120940725</v>
      </c>
      <c r="J43" s="25">
        <v>56523475</v>
      </c>
      <c r="K43" s="25">
        <v>64417250</v>
      </c>
      <c r="L43" s="25">
        <f>SUM(M43,N43)</f>
        <v>11437004.9</v>
      </c>
      <c r="M43" s="25">
        <v>11437004.9</v>
      </c>
      <c r="N43" s="25">
        <v>0</v>
      </c>
    </row>
    <row r="44" spans="1:14" s="39" customFormat="1" ht="13.5">
      <c r="A44" s="3">
        <v>2470</v>
      </c>
      <c r="B44" s="4" t="s">
        <v>160</v>
      </c>
      <c r="C44" s="3" t="s">
        <v>141</v>
      </c>
      <c r="D44" s="3" t="s">
        <v>147</v>
      </c>
      <c r="E44" s="3" t="s">
        <v>129</v>
      </c>
      <c r="F44" s="35">
        <f aca="true" t="shared" si="12" ref="F44:N44">SUM(F45:F45)</f>
        <v>4468650</v>
      </c>
      <c r="G44" s="35">
        <f t="shared" si="12"/>
        <v>4468650</v>
      </c>
      <c r="H44" s="35">
        <f t="shared" si="12"/>
        <v>0</v>
      </c>
      <c r="I44" s="35">
        <f t="shared" si="12"/>
        <v>4468650</v>
      </c>
      <c r="J44" s="35">
        <f t="shared" si="12"/>
        <v>4468650</v>
      </c>
      <c r="K44" s="35">
        <f t="shared" si="12"/>
        <v>0</v>
      </c>
      <c r="L44" s="35">
        <f t="shared" si="12"/>
        <v>1300000</v>
      </c>
      <c r="M44" s="35">
        <f t="shared" si="12"/>
        <v>1300000</v>
      </c>
      <c r="N44" s="35">
        <f t="shared" si="12"/>
        <v>0</v>
      </c>
    </row>
    <row r="45" spans="1:14" s="23" customFormat="1" ht="13.5">
      <c r="A45" s="6">
        <v>2473</v>
      </c>
      <c r="B45" s="7" t="s">
        <v>161</v>
      </c>
      <c r="C45" s="6" t="s">
        <v>141</v>
      </c>
      <c r="D45" s="6" t="s">
        <v>147</v>
      </c>
      <c r="E45" s="6" t="s">
        <v>135</v>
      </c>
      <c r="F45" s="25">
        <f>SUM(G45,H45)</f>
        <v>4468650</v>
      </c>
      <c r="G45" s="25">
        <v>4468650</v>
      </c>
      <c r="H45" s="25">
        <v>0</v>
      </c>
      <c r="I45" s="25">
        <f>SUM(J45,K45)</f>
        <v>4468650</v>
      </c>
      <c r="J45" s="25">
        <v>4468650</v>
      </c>
      <c r="K45" s="25">
        <v>0</v>
      </c>
      <c r="L45" s="25">
        <f>SUM(M45,N45)</f>
        <v>1300000</v>
      </c>
      <c r="M45" s="25">
        <v>1300000</v>
      </c>
      <c r="N45" s="25">
        <v>0</v>
      </c>
    </row>
    <row r="46" spans="1:14" s="39" customFormat="1" ht="27">
      <c r="A46" s="3">
        <v>2490</v>
      </c>
      <c r="B46" s="4" t="s">
        <v>162</v>
      </c>
      <c r="C46" s="3" t="s">
        <v>141</v>
      </c>
      <c r="D46" s="3" t="s">
        <v>163</v>
      </c>
      <c r="E46" s="3" t="s">
        <v>129</v>
      </c>
      <c r="F46" s="35">
        <f aca="true" t="shared" si="13" ref="F46:N46">SUM(F47)</f>
        <v>-35818322.9</v>
      </c>
      <c r="G46" s="35">
        <f t="shared" si="13"/>
        <v>0</v>
      </c>
      <c r="H46" s="35">
        <f t="shared" si="13"/>
        <v>-35818322.9</v>
      </c>
      <c r="I46" s="35">
        <f t="shared" si="13"/>
        <v>-35818322.9</v>
      </c>
      <c r="J46" s="35">
        <f t="shared" si="13"/>
        <v>0</v>
      </c>
      <c r="K46" s="35">
        <f t="shared" si="13"/>
        <v>-35818322.9</v>
      </c>
      <c r="L46" s="35">
        <f t="shared" si="13"/>
        <v>-118630</v>
      </c>
      <c r="M46" s="35">
        <f t="shared" si="13"/>
        <v>0</v>
      </c>
      <c r="N46" s="35">
        <f t="shared" si="13"/>
        <v>-118630</v>
      </c>
    </row>
    <row r="47" spans="1:14" s="23" customFormat="1" ht="27">
      <c r="A47" s="6">
        <v>2491</v>
      </c>
      <c r="B47" s="7" t="s">
        <v>162</v>
      </c>
      <c r="C47" s="6" t="s">
        <v>141</v>
      </c>
      <c r="D47" s="6" t="s">
        <v>163</v>
      </c>
      <c r="E47" s="6" t="s">
        <v>128</v>
      </c>
      <c r="F47" s="25">
        <f>SUM(G47,H47)</f>
        <v>-35818322.9</v>
      </c>
      <c r="G47" s="25">
        <v>0</v>
      </c>
      <c r="H47" s="25">
        <v>-35818322.9</v>
      </c>
      <c r="I47" s="25">
        <f>SUM(J47,K47)</f>
        <v>-35818322.9</v>
      </c>
      <c r="J47" s="25">
        <v>0</v>
      </c>
      <c r="K47" s="25">
        <v>-35818322.9</v>
      </c>
      <c r="L47" s="25">
        <f>SUM(M47,N47)</f>
        <v>-118630</v>
      </c>
      <c r="M47" s="25">
        <v>0</v>
      </c>
      <c r="N47" s="25">
        <v>-118630</v>
      </c>
    </row>
    <row r="48" spans="1:14" s="23" customFormat="1" ht="40.5">
      <c r="A48" s="17">
        <v>2500</v>
      </c>
      <c r="B48" s="18" t="s">
        <v>164</v>
      </c>
      <c r="C48" s="17" t="s">
        <v>143</v>
      </c>
      <c r="D48" s="17" t="s">
        <v>129</v>
      </c>
      <c r="E48" s="17" t="s">
        <v>129</v>
      </c>
      <c r="F48" s="37">
        <f>SUM(F50,F53)</f>
        <v>96002487</v>
      </c>
      <c r="G48" s="37">
        <f aca="true" t="shared" si="14" ref="G48:M48">SUM(G50,G53)</f>
        <v>96002487</v>
      </c>
      <c r="H48" s="37">
        <f t="shared" si="14"/>
        <v>0</v>
      </c>
      <c r="I48" s="37">
        <f t="shared" si="14"/>
        <v>109386487</v>
      </c>
      <c r="J48" s="37">
        <f t="shared" si="14"/>
        <v>96002487</v>
      </c>
      <c r="K48" s="37">
        <f t="shared" si="14"/>
        <v>13384000</v>
      </c>
      <c r="L48" s="37">
        <f t="shared" si="14"/>
        <v>23406554</v>
      </c>
      <c r="M48" s="37">
        <f t="shared" si="14"/>
        <v>23406554</v>
      </c>
      <c r="N48" s="37">
        <f>SUM(N50,N53)</f>
        <v>0</v>
      </c>
    </row>
    <row r="49" spans="1:14" s="23" customFormat="1" ht="13.5">
      <c r="A49" s="6"/>
      <c r="B49" s="7" t="s">
        <v>130</v>
      </c>
      <c r="C49" s="6"/>
      <c r="D49" s="6"/>
      <c r="E49" s="6"/>
      <c r="F49" s="26"/>
      <c r="G49" s="26"/>
      <c r="H49" s="26"/>
      <c r="I49" s="26"/>
      <c r="J49" s="26"/>
      <c r="K49" s="26"/>
      <c r="L49" s="26"/>
      <c r="M49" s="26"/>
      <c r="N49" s="26"/>
    </row>
    <row r="50" spans="1:14" s="39" customFormat="1" ht="13.5">
      <c r="A50" s="3">
        <v>2510</v>
      </c>
      <c r="B50" s="4" t="s">
        <v>165</v>
      </c>
      <c r="C50" s="3" t="s">
        <v>143</v>
      </c>
      <c r="D50" s="3" t="s">
        <v>128</v>
      </c>
      <c r="E50" s="3" t="s">
        <v>129</v>
      </c>
      <c r="F50" s="35">
        <f aca="true" t="shared" si="15" ref="F50:N50">SUM(F52)</f>
        <v>82462477</v>
      </c>
      <c r="G50" s="35">
        <f t="shared" si="15"/>
        <v>82462477</v>
      </c>
      <c r="H50" s="35">
        <f t="shared" si="15"/>
        <v>0</v>
      </c>
      <c r="I50" s="35">
        <f t="shared" si="15"/>
        <v>95846477</v>
      </c>
      <c r="J50" s="35">
        <f t="shared" si="15"/>
        <v>82462477</v>
      </c>
      <c r="K50" s="35">
        <f t="shared" si="15"/>
        <v>13384000</v>
      </c>
      <c r="L50" s="35">
        <f t="shared" si="15"/>
        <v>19606554</v>
      </c>
      <c r="M50" s="35">
        <f t="shared" si="15"/>
        <v>19606554</v>
      </c>
      <c r="N50" s="35">
        <f t="shared" si="15"/>
        <v>0</v>
      </c>
    </row>
    <row r="51" spans="1:14" s="23" customFormat="1" ht="13.5">
      <c r="A51" s="6"/>
      <c r="B51" s="7" t="s">
        <v>132</v>
      </c>
      <c r="C51" s="6"/>
      <c r="D51" s="6"/>
      <c r="E51" s="6"/>
      <c r="F51" s="26"/>
      <c r="G51" s="26"/>
      <c r="H51" s="26"/>
      <c r="I51" s="26"/>
      <c r="J51" s="26"/>
      <c r="K51" s="26"/>
      <c r="L51" s="26"/>
      <c r="M51" s="26"/>
      <c r="N51" s="26"/>
    </row>
    <row r="52" spans="1:14" s="23" customFormat="1" ht="13.5">
      <c r="A52" s="6">
        <v>2511</v>
      </c>
      <c r="B52" s="7" t="s">
        <v>165</v>
      </c>
      <c r="C52" s="6" t="s">
        <v>143</v>
      </c>
      <c r="D52" s="6" t="s">
        <v>128</v>
      </c>
      <c r="E52" s="6" t="s">
        <v>128</v>
      </c>
      <c r="F52" s="25">
        <f>SUM(G52,H52)</f>
        <v>82462477</v>
      </c>
      <c r="G52" s="25">
        <v>82462477</v>
      </c>
      <c r="H52" s="25">
        <v>0</v>
      </c>
      <c r="I52" s="25">
        <f>SUM(J52,K52)</f>
        <v>95846477</v>
      </c>
      <c r="J52" s="25">
        <v>82462477</v>
      </c>
      <c r="K52" s="25">
        <v>13384000</v>
      </c>
      <c r="L52" s="25">
        <f>SUM(M52,N52)</f>
        <v>19606554</v>
      </c>
      <c r="M52" s="25">
        <v>19606554</v>
      </c>
      <c r="N52" s="25">
        <v>0</v>
      </c>
    </row>
    <row r="53" spans="1:14" s="39" customFormat="1" ht="13.5">
      <c r="A53" s="3">
        <v>2520</v>
      </c>
      <c r="B53" s="4" t="s">
        <v>166</v>
      </c>
      <c r="C53" s="3" t="s">
        <v>143</v>
      </c>
      <c r="D53" s="3" t="s">
        <v>134</v>
      </c>
      <c r="E53" s="3" t="s">
        <v>129</v>
      </c>
      <c r="F53" s="35">
        <f aca="true" t="shared" si="16" ref="F53:N53">SUM(F55)</f>
        <v>13540010</v>
      </c>
      <c r="G53" s="35">
        <f t="shared" si="16"/>
        <v>13540010</v>
      </c>
      <c r="H53" s="35">
        <f t="shared" si="16"/>
        <v>0</v>
      </c>
      <c r="I53" s="35">
        <f t="shared" si="16"/>
        <v>13540010</v>
      </c>
      <c r="J53" s="35">
        <f t="shared" si="16"/>
        <v>13540010</v>
      </c>
      <c r="K53" s="35">
        <f t="shared" si="16"/>
        <v>0</v>
      </c>
      <c r="L53" s="35">
        <f t="shared" si="16"/>
        <v>3800000</v>
      </c>
      <c r="M53" s="35">
        <f t="shared" si="16"/>
        <v>3800000</v>
      </c>
      <c r="N53" s="35">
        <f t="shared" si="16"/>
        <v>0</v>
      </c>
    </row>
    <row r="54" spans="1:14" s="23" customFormat="1" ht="13.5">
      <c r="A54" s="6"/>
      <c r="B54" s="7" t="s">
        <v>132</v>
      </c>
      <c r="C54" s="6"/>
      <c r="D54" s="6"/>
      <c r="E54" s="6"/>
      <c r="F54" s="26"/>
      <c r="G54" s="26"/>
      <c r="H54" s="26"/>
      <c r="I54" s="26"/>
      <c r="J54" s="26"/>
      <c r="K54" s="26"/>
      <c r="L54" s="26"/>
      <c r="M54" s="26"/>
      <c r="N54" s="26"/>
    </row>
    <row r="55" spans="1:14" s="23" customFormat="1" ht="13.5">
      <c r="A55" s="6">
        <v>2521</v>
      </c>
      <c r="B55" s="7" t="s">
        <v>167</v>
      </c>
      <c r="C55" s="6" t="s">
        <v>143</v>
      </c>
      <c r="D55" s="6" t="s">
        <v>134</v>
      </c>
      <c r="E55" s="6" t="s">
        <v>128</v>
      </c>
      <c r="F55" s="25">
        <f>SUM(G55,H55)</f>
        <v>13540010</v>
      </c>
      <c r="G55" s="25">
        <v>13540010</v>
      </c>
      <c r="H55" s="25">
        <v>0</v>
      </c>
      <c r="I55" s="25">
        <f>SUM(J55,K55)</f>
        <v>13540010</v>
      </c>
      <c r="J55" s="25">
        <v>13540010</v>
      </c>
      <c r="K55" s="25">
        <v>0</v>
      </c>
      <c r="L55" s="25">
        <f>SUM(M55,N55)</f>
        <v>3800000</v>
      </c>
      <c r="M55" s="25">
        <v>3800000</v>
      </c>
      <c r="N55" s="25">
        <v>0</v>
      </c>
    </row>
    <row r="56" spans="1:14" s="23" customFormat="1" ht="54">
      <c r="A56" s="17">
        <v>2600</v>
      </c>
      <c r="B56" s="18" t="s">
        <v>168</v>
      </c>
      <c r="C56" s="17" t="s">
        <v>145</v>
      </c>
      <c r="D56" s="17" t="s">
        <v>129</v>
      </c>
      <c r="E56" s="17" t="s">
        <v>129</v>
      </c>
      <c r="F56" s="37">
        <f>SUM(F58,F61,F64,F67)</f>
        <v>204288309</v>
      </c>
      <c r="G56" s="37">
        <f aca="true" t="shared" si="17" ref="G56:N56">SUM(G58,G61,G64,G67)</f>
        <v>60508309</v>
      </c>
      <c r="H56" s="37">
        <f t="shared" si="17"/>
        <v>143780000</v>
      </c>
      <c r="I56" s="37">
        <f t="shared" si="17"/>
        <v>165452309</v>
      </c>
      <c r="J56" s="37">
        <f t="shared" si="17"/>
        <v>60508309</v>
      </c>
      <c r="K56" s="37">
        <f t="shared" si="17"/>
        <v>104944000</v>
      </c>
      <c r="L56" s="37">
        <f t="shared" si="17"/>
        <v>13313617.4</v>
      </c>
      <c r="M56" s="37">
        <f t="shared" si="17"/>
        <v>13013617.4</v>
      </c>
      <c r="N56" s="37">
        <f t="shared" si="17"/>
        <v>300000</v>
      </c>
    </row>
    <row r="57" spans="1:14" s="23" customFormat="1" ht="13.5">
      <c r="A57" s="6"/>
      <c r="B57" s="7" t="s">
        <v>132</v>
      </c>
      <c r="C57" s="6"/>
      <c r="D57" s="6"/>
      <c r="E57" s="6"/>
      <c r="F57" s="26"/>
      <c r="G57" s="26"/>
      <c r="H57" s="26"/>
      <c r="I57" s="26"/>
      <c r="J57" s="26"/>
      <c r="K57" s="26"/>
      <c r="L57" s="26"/>
      <c r="M57" s="26"/>
      <c r="N57" s="26"/>
    </row>
    <row r="58" spans="1:14" s="39" customFormat="1" ht="13.5">
      <c r="A58" s="3">
        <v>2610</v>
      </c>
      <c r="B58" s="4" t="s">
        <v>169</v>
      </c>
      <c r="C58" s="3" t="s">
        <v>145</v>
      </c>
      <c r="D58" s="3" t="s">
        <v>128</v>
      </c>
      <c r="E58" s="3" t="s">
        <v>129</v>
      </c>
      <c r="F58" s="35">
        <f aca="true" t="shared" si="18" ref="F58:N58">SUM(F60)</f>
        <v>21628365</v>
      </c>
      <c r="G58" s="35">
        <f t="shared" si="18"/>
        <v>21628365</v>
      </c>
      <c r="H58" s="35">
        <f t="shared" si="18"/>
        <v>0</v>
      </c>
      <c r="I58" s="35">
        <f t="shared" si="18"/>
        <v>21628365</v>
      </c>
      <c r="J58" s="35">
        <f t="shared" si="18"/>
        <v>21628365</v>
      </c>
      <c r="K58" s="35">
        <f t="shared" si="18"/>
        <v>0</v>
      </c>
      <c r="L58" s="35">
        <f t="shared" si="18"/>
        <v>3582843</v>
      </c>
      <c r="M58" s="35">
        <f t="shared" si="18"/>
        <v>3582843</v>
      </c>
      <c r="N58" s="35">
        <f t="shared" si="18"/>
        <v>0</v>
      </c>
    </row>
    <row r="59" spans="1:14" s="23" customFormat="1" ht="13.5">
      <c r="A59" s="6"/>
      <c r="B59" s="7" t="s">
        <v>132</v>
      </c>
      <c r="C59" s="6"/>
      <c r="D59" s="6"/>
      <c r="E59" s="6"/>
      <c r="F59" s="26"/>
      <c r="G59" s="26"/>
      <c r="H59" s="26"/>
      <c r="I59" s="26"/>
      <c r="J59" s="26"/>
      <c r="K59" s="26"/>
      <c r="L59" s="26"/>
      <c r="M59" s="26"/>
      <c r="N59" s="26"/>
    </row>
    <row r="60" spans="1:14" s="23" customFormat="1" ht="13.5">
      <c r="A60" s="6">
        <v>2611</v>
      </c>
      <c r="B60" s="7" t="s">
        <v>169</v>
      </c>
      <c r="C60" s="6" t="s">
        <v>145</v>
      </c>
      <c r="D60" s="6" t="s">
        <v>128</v>
      </c>
      <c r="E60" s="6" t="s">
        <v>128</v>
      </c>
      <c r="F60" s="25">
        <f>SUM(G60,H60)</f>
        <v>21628365</v>
      </c>
      <c r="G60" s="25">
        <v>21628365</v>
      </c>
      <c r="H60" s="25">
        <v>0</v>
      </c>
      <c r="I60" s="25">
        <f>SUM(J60,K60)</f>
        <v>21628365</v>
      </c>
      <c r="J60" s="25">
        <v>21628365</v>
      </c>
      <c r="K60" s="25">
        <v>0</v>
      </c>
      <c r="L60" s="25">
        <f>SUM(M60,N60)</f>
        <v>3582843</v>
      </c>
      <c r="M60" s="25">
        <v>3582843</v>
      </c>
      <c r="N60" s="25">
        <v>0</v>
      </c>
    </row>
    <row r="61" spans="1:14" s="39" customFormat="1" ht="13.5">
      <c r="A61" s="3">
        <v>2620</v>
      </c>
      <c r="B61" s="4" t="s">
        <v>170</v>
      </c>
      <c r="C61" s="3" t="s">
        <v>145</v>
      </c>
      <c r="D61" s="3" t="s">
        <v>134</v>
      </c>
      <c r="E61" s="3" t="s">
        <v>129</v>
      </c>
      <c r="F61" s="35">
        <f aca="true" t="shared" si="19" ref="F61:N61">SUM(F63)</f>
        <v>2750000</v>
      </c>
      <c r="G61" s="35">
        <f t="shared" si="19"/>
        <v>2750000</v>
      </c>
      <c r="H61" s="35">
        <f t="shared" si="19"/>
        <v>0</v>
      </c>
      <c r="I61" s="35">
        <f t="shared" si="19"/>
        <v>3050000</v>
      </c>
      <c r="J61" s="35">
        <f t="shared" si="19"/>
        <v>2750000</v>
      </c>
      <c r="K61" s="35">
        <f t="shared" si="19"/>
        <v>300000</v>
      </c>
      <c r="L61" s="35">
        <f t="shared" si="19"/>
        <v>300000</v>
      </c>
      <c r="M61" s="35">
        <f t="shared" si="19"/>
        <v>0</v>
      </c>
      <c r="N61" s="35">
        <f t="shared" si="19"/>
        <v>300000</v>
      </c>
    </row>
    <row r="62" spans="1:14" s="23" customFormat="1" ht="13.5">
      <c r="A62" s="6"/>
      <c r="B62" s="7" t="s">
        <v>132</v>
      </c>
      <c r="C62" s="6"/>
      <c r="D62" s="6"/>
      <c r="E62" s="6"/>
      <c r="F62" s="26"/>
      <c r="G62" s="26"/>
      <c r="H62" s="26"/>
      <c r="I62" s="26"/>
      <c r="J62" s="26"/>
      <c r="K62" s="26"/>
      <c r="L62" s="26"/>
      <c r="M62" s="26"/>
      <c r="N62" s="26"/>
    </row>
    <row r="63" spans="1:14" s="23" customFormat="1" ht="13.5">
      <c r="A63" s="6">
        <v>2621</v>
      </c>
      <c r="B63" s="7" t="s">
        <v>170</v>
      </c>
      <c r="C63" s="6" t="s">
        <v>145</v>
      </c>
      <c r="D63" s="6" t="s">
        <v>134</v>
      </c>
      <c r="E63" s="6" t="s">
        <v>128</v>
      </c>
      <c r="F63" s="25">
        <f>SUM(G63,H63)</f>
        <v>2750000</v>
      </c>
      <c r="G63" s="25">
        <v>2750000</v>
      </c>
      <c r="H63" s="25">
        <v>0</v>
      </c>
      <c r="I63" s="25">
        <f>SUM(J63,K63)</f>
        <v>3050000</v>
      </c>
      <c r="J63" s="25">
        <v>2750000</v>
      </c>
      <c r="K63" s="25">
        <v>300000</v>
      </c>
      <c r="L63" s="25">
        <f>SUM(M63,N63)</f>
        <v>300000</v>
      </c>
      <c r="M63" s="25">
        <v>0</v>
      </c>
      <c r="N63" s="25">
        <v>300000</v>
      </c>
    </row>
    <row r="64" spans="1:14" s="39" customFormat="1" ht="13.5">
      <c r="A64" s="3">
        <v>2630</v>
      </c>
      <c r="B64" s="4" t="s">
        <v>171</v>
      </c>
      <c r="C64" s="3" t="s">
        <v>145</v>
      </c>
      <c r="D64" s="3" t="s">
        <v>135</v>
      </c>
      <c r="E64" s="3" t="s">
        <v>129</v>
      </c>
      <c r="F64" s="35">
        <f aca="true" t="shared" si="20" ref="F64:N64">SUM(F66)</f>
        <v>68913600</v>
      </c>
      <c r="G64" s="35">
        <f t="shared" si="20"/>
        <v>5133600</v>
      </c>
      <c r="H64" s="35">
        <f t="shared" si="20"/>
        <v>63780000</v>
      </c>
      <c r="I64" s="35">
        <f t="shared" si="20"/>
        <v>68824600</v>
      </c>
      <c r="J64" s="35">
        <f t="shared" si="20"/>
        <v>5133600</v>
      </c>
      <c r="K64" s="35">
        <f t="shared" si="20"/>
        <v>63691000</v>
      </c>
      <c r="L64" s="35">
        <f t="shared" si="20"/>
        <v>1597080</v>
      </c>
      <c r="M64" s="35">
        <f t="shared" si="20"/>
        <v>1597080</v>
      </c>
      <c r="N64" s="35">
        <f t="shared" si="20"/>
        <v>0</v>
      </c>
    </row>
    <row r="65" spans="1:14" s="23" customFormat="1" ht="13.5">
      <c r="A65" s="6"/>
      <c r="B65" s="7" t="s">
        <v>132</v>
      </c>
      <c r="C65" s="6"/>
      <c r="D65" s="6"/>
      <c r="E65" s="6"/>
      <c r="F65" s="26"/>
      <c r="G65" s="26"/>
      <c r="H65" s="26"/>
      <c r="I65" s="26"/>
      <c r="J65" s="26"/>
      <c r="K65" s="26"/>
      <c r="L65" s="26"/>
      <c r="M65" s="26"/>
      <c r="N65" s="26"/>
    </row>
    <row r="66" spans="1:14" s="23" customFormat="1" ht="13.5">
      <c r="A66" s="6">
        <v>2631</v>
      </c>
      <c r="B66" s="7" t="s">
        <v>171</v>
      </c>
      <c r="C66" s="6" t="s">
        <v>145</v>
      </c>
      <c r="D66" s="6" t="s">
        <v>135</v>
      </c>
      <c r="E66" s="6" t="s">
        <v>128</v>
      </c>
      <c r="F66" s="25">
        <f>SUM(G66,H66)</f>
        <v>68913600</v>
      </c>
      <c r="G66" s="25">
        <v>5133600</v>
      </c>
      <c r="H66" s="25">
        <v>63780000</v>
      </c>
      <c r="I66" s="25">
        <f>SUM(J66,K66)</f>
        <v>68824600</v>
      </c>
      <c r="J66" s="25">
        <v>5133600</v>
      </c>
      <c r="K66" s="25">
        <v>63691000</v>
      </c>
      <c r="L66" s="25">
        <f>SUM(M66,N66)</f>
        <v>1597080</v>
      </c>
      <c r="M66" s="25">
        <v>1597080</v>
      </c>
      <c r="N66" s="25">
        <v>0</v>
      </c>
    </row>
    <row r="67" spans="1:14" s="39" customFormat="1" ht="13.5">
      <c r="A67" s="3">
        <v>2640</v>
      </c>
      <c r="B67" s="4" t="s">
        <v>172</v>
      </c>
      <c r="C67" s="3" t="s">
        <v>145</v>
      </c>
      <c r="D67" s="3" t="s">
        <v>141</v>
      </c>
      <c r="E67" s="3" t="s">
        <v>129</v>
      </c>
      <c r="F67" s="35">
        <f aca="true" t="shared" si="21" ref="F67:N67">SUM(F69)</f>
        <v>110996344</v>
      </c>
      <c r="G67" s="35">
        <f t="shared" si="21"/>
        <v>30996344</v>
      </c>
      <c r="H67" s="35">
        <f t="shared" si="21"/>
        <v>80000000</v>
      </c>
      <c r="I67" s="35">
        <f t="shared" si="21"/>
        <v>71949344</v>
      </c>
      <c r="J67" s="35">
        <f t="shared" si="21"/>
        <v>30996344</v>
      </c>
      <c r="K67" s="35">
        <f t="shared" si="21"/>
        <v>40953000</v>
      </c>
      <c r="L67" s="35">
        <f t="shared" si="21"/>
        <v>7833694.4</v>
      </c>
      <c r="M67" s="35">
        <f t="shared" si="21"/>
        <v>7833694.4</v>
      </c>
      <c r="N67" s="35">
        <f t="shared" si="21"/>
        <v>0</v>
      </c>
    </row>
    <row r="68" spans="1:14" s="23" customFormat="1" ht="13.5">
      <c r="A68" s="6"/>
      <c r="B68" s="7" t="s">
        <v>132</v>
      </c>
      <c r="C68" s="6"/>
      <c r="D68" s="6"/>
      <c r="E68" s="6"/>
      <c r="F68" s="26"/>
      <c r="G68" s="26"/>
      <c r="H68" s="26"/>
      <c r="I68" s="26"/>
      <c r="J68" s="26"/>
      <c r="K68" s="26"/>
      <c r="L68" s="26"/>
      <c r="M68" s="26"/>
      <c r="N68" s="26"/>
    </row>
    <row r="69" spans="1:14" s="23" customFormat="1" ht="13.5">
      <c r="A69" s="6">
        <v>2641</v>
      </c>
      <c r="B69" s="7" t="s">
        <v>172</v>
      </c>
      <c r="C69" s="6" t="s">
        <v>145</v>
      </c>
      <c r="D69" s="6" t="s">
        <v>141</v>
      </c>
      <c r="E69" s="6" t="s">
        <v>128</v>
      </c>
      <c r="F69" s="25">
        <f>SUM(G69,H69)</f>
        <v>110996344</v>
      </c>
      <c r="G69" s="25">
        <v>30996344</v>
      </c>
      <c r="H69" s="25">
        <v>80000000</v>
      </c>
      <c r="I69" s="25">
        <f>SUM(J69,K69)</f>
        <v>71949344</v>
      </c>
      <c r="J69" s="25">
        <v>30996344</v>
      </c>
      <c r="K69" s="25">
        <v>40953000</v>
      </c>
      <c r="L69" s="25">
        <f>SUM(M69,N69)</f>
        <v>7833694.4</v>
      </c>
      <c r="M69" s="25">
        <v>7833694.4</v>
      </c>
      <c r="N69" s="25">
        <v>0</v>
      </c>
    </row>
    <row r="70" spans="1:14" s="23" customFormat="1" ht="40.5">
      <c r="A70" s="17">
        <v>2700</v>
      </c>
      <c r="B70" s="18" t="s">
        <v>173</v>
      </c>
      <c r="C70" s="17" t="s">
        <v>147</v>
      </c>
      <c r="D70" s="17" t="s">
        <v>129</v>
      </c>
      <c r="E70" s="17" t="s">
        <v>129</v>
      </c>
      <c r="F70" s="37">
        <f>SUM(F71)</f>
        <v>0</v>
      </c>
      <c r="G70" s="37">
        <f aca="true" t="shared" si="22" ref="G70:N70">SUM(G71)</f>
        <v>0</v>
      </c>
      <c r="H70" s="37">
        <f t="shared" si="22"/>
        <v>0</v>
      </c>
      <c r="I70" s="37">
        <f t="shared" si="22"/>
        <v>150000</v>
      </c>
      <c r="J70" s="37">
        <f t="shared" si="22"/>
        <v>150000</v>
      </c>
      <c r="K70" s="37">
        <f t="shared" si="22"/>
        <v>0</v>
      </c>
      <c r="L70" s="37">
        <f t="shared" si="22"/>
        <v>150000</v>
      </c>
      <c r="M70" s="37">
        <f t="shared" si="22"/>
        <v>150000</v>
      </c>
      <c r="N70" s="37">
        <f t="shared" si="22"/>
        <v>0</v>
      </c>
    </row>
    <row r="71" spans="1:14" s="39" customFormat="1" ht="13.5">
      <c r="A71" s="3">
        <v>2760</v>
      </c>
      <c r="B71" s="4" t="s">
        <v>174</v>
      </c>
      <c r="C71" s="3" t="s">
        <v>147</v>
      </c>
      <c r="D71" s="3" t="s">
        <v>145</v>
      </c>
      <c r="E71" s="3" t="s">
        <v>129</v>
      </c>
      <c r="F71" s="35">
        <f aca="true" t="shared" si="23" ref="F71:N71">SUM(F73:F73)</f>
        <v>0</v>
      </c>
      <c r="G71" s="35">
        <f t="shared" si="23"/>
        <v>0</v>
      </c>
      <c r="H71" s="35">
        <f t="shared" si="23"/>
        <v>0</v>
      </c>
      <c r="I71" s="35">
        <f t="shared" si="23"/>
        <v>150000</v>
      </c>
      <c r="J71" s="35">
        <f t="shared" si="23"/>
        <v>150000</v>
      </c>
      <c r="K71" s="35">
        <f t="shared" si="23"/>
        <v>0</v>
      </c>
      <c r="L71" s="35">
        <f t="shared" si="23"/>
        <v>150000</v>
      </c>
      <c r="M71" s="35">
        <f t="shared" si="23"/>
        <v>150000</v>
      </c>
      <c r="N71" s="35">
        <f t="shared" si="23"/>
        <v>0</v>
      </c>
    </row>
    <row r="72" spans="1:14" s="23" customFormat="1" ht="13.5">
      <c r="A72" s="6"/>
      <c r="B72" s="7" t="s">
        <v>132</v>
      </c>
      <c r="C72" s="6"/>
      <c r="D72" s="6"/>
      <c r="E72" s="6"/>
      <c r="F72" s="26"/>
      <c r="G72" s="26"/>
      <c r="H72" s="26"/>
      <c r="I72" s="26"/>
      <c r="J72" s="26"/>
      <c r="K72" s="26"/>
      <c r="L72" s="26"/>
      <c r="M72" s="26"/>
      <c r="N72" s="26"/>
    </row>
    <row r="73" spans="1:14" s="23" customFormat="1" ht="13.5">
      <c r="A73" s="6">
        <v>2762</v>
      </c>
      <c r="B73" s="7" t="s">
        <v>174</v>
      </c>
      <c r="C73" s="6" t="s">
        <v>147</v>
      </c>
      <c r="D73" s="6" t="s">
        <v>145</v>
      </c>
      <c r="E73" s="6" t="s">
        <v>134</v>
      </c>
      <c r="F73" s="25">
        <f>SUM(G73,H73)</f>
        <v>0</v>
      </c>
      <c r="G73" s="25">
        <v>0</v>
      </c>
      <c r="H73" s="25">
        <v>0</v>
      </c>
      <c r="I73" s="25">
        <f>SUM(J73,K73)</f>
        <v>150000</v>
      </c>
      <c r="J73" s="25">
        <v>150000</v>
      </c>
      <c r="K73" s="25">
        <v>0</v>
      </c>
      <c r="L73" s="25">
        <f>SUM(M73,N73)</f>
        <v>150000</v>
      </c>
      <c r="M73" s="25">
        <v>150000</v>
      </c>
      <c r="N73" s="25">
        <v>0</v>
      </c>
    </row>
    <row r="74" spans="1:14" s="23" customFormat="1" ht="40.5">
      <c r="A74" s="17">
        <v>2800</v>
      </c>
      <c r="B74" s="18" t="s">
        <v>175</v>
      </c>
      <c r="C74" s="17" t="s">
        <v>148</v>
      </c>
      <c r="D74" s="17" t="s">
        <v>129</v>
      </c>
      <c r="E74" s="17" t="s">
        <v>129</v>
      </c>
      <c r="F74" s="37">
        <f>SUM(F76,F79,F81,F85)</f>
        <v>100937007</v>
      </c>
      <c r="G74" s="37">
        <f aca="true" t="shared" si="24" ref="G74:N74">SUM(G76,G79,G81,G85)</f>
        <v>38515207</v>
      </c>
      <c r="H74" s="37">
        <f t="shared" si="24"/>
        <v>62421800</v>
      </c>
      <c r="I74" s="37">
        <f t="shared" si="24"/>
        <v>95601557</v>
      </c>
      <c r="J74" s="37">
        <f t="shared" si="24"/>
        <v>38515207</v>
      </c>
      <c r="K74" s="37">
        <f t="shared" si="24"/>
        <v>57086350</v>
      </c>
      <c r="L74" s="37">
        <f t="shared" si="24"/>
        <v>10192800</v>
      </c>
      <c r="M74" s="37">
        <f t="shared" si="24"/>
        <v>10192800</v>
      </c>
      <c r="N74" s="37">
        <f t="shared" si="24"/>
        <v>0</v>
      </c>
    </row>
    <row r="75" spans="1:14" s="23" customFormat="1" ht="13.5">
      <c r="A75" s="6"/>
      <c r="B75" s="7" t="s">
        <v>132</v>
      </c>
      <c r="C75" s="6"/>
      <c r="D75" s="6"/>
      <c r="E75" s="6"/>
      <c r="F75" s="26"/>
      <c r="G75" s="26"/>
      <c r="H75" s="26"/>
      <c r="I75" s="26"/>
      <c r="J75" s="26"/>
      <c r="K75" s="26"/>
      <c r="L75" s="26"/>
      <c r="M75" s="26"/>
      <c r="N75" s="26"/>
    </row>
    <row r="76" spans="1:14" s="39" customFormat="1" ht="13.5">
      <c r="A76" s="3">
        <v>2810</v>
      </c>
      <c r="B76" s="4" t="s">
        <v>176</v>
      </c>
      <c r="C76" s="3" t="s">
        <v>148</v>
      </c>
      <c r="D76" s="3" t="s">
        <v>128</v>
      </c>
      <c r="E76" s="3" t="s">
        <v>129</v>
      </c>
      <c r="F76" s="35">
        <f aca="true" t="shared" si="25" ref="F76:N76">SUM(F78)</f>
        <v>62421800</v>
      </c>
      <c r="G76" s="35">
        <f t="shared" si="25"/>
        <v>0</v>
      </c>
      <c r="H76" s="35">
        <f t="shared" si="25"/>
        <v>62421800</v>
      </c>
      <c r="I76" s="35">
        <f t="shared" si="25"/>
        <v>57086350</v>
      </c>
      <c r="J76" s="35">
        <f t="shared" si="25"/>
        <v>0</v>
      </c>
      <c r="K76" s="35">
        <f t="shared" si="25"/>
        <v>57086350</v>
      </c>
      <c r="L76" s="35">
        <f t="shared" si="25"/>
        <v>0</v>
      </c>
      <c r="M76" s="35">
        <f t="shared" si="25"/>
        <v>0</v>
      </c>
      <c r="N76" s="35">
        <f t="shared" si="25"/>
        <v>0</v>
      </c>
    </row>
    <row r="77" spans="1:14" s="23" customFormat="1" ht="13.5">
      <c r="A77" s="6"/>
      <c r="B77" s="7" t="s">
        <v>132</v>
      </c>
      <c r="C77" s="6"/>
      <c r="D77" s="6"/>
      <c r="E77" s="6"/>
      <c r="F77" s="26"/>
      <c r="G77" s="26"/>
      <c r="H77" s="26"/>
      <c r="I77" s="26"/>
      <c r="J77" s="26"/>
      <c r="K77" s="26"/>
      <c r="L77" s="26"/>
      <c r="M77" s="26"/>
      <c r="N77" s="26"/>
    </row>
    <row r="78" spans="1:14" s="23" customFormat="1" ht="13.5">
      <c r="A78" s="6">
        <v>2811</v>
      </c>
      <c r="B78" s="7" t="s">
        <v>176</v>
      </c>
      <c r="C78" s="6" t="s">
        <v>148</v>
      </c>
      <c r="D78" s="6" t="s">
        <v>128</v>
      </c>
      <c r="E78" s="6" t="s">
        <v>128</v>
      </c>
      <c r="F78" s="25">
        <f>SUM(G78,H78)</f>
        <v>62421800</v>
      </c>
      <c r="G78" s="25">
        <v>0</v>
      </c>
      <c r="H78" s="25">
        <v>62421800</v>
      </c>
      <c r="I78" s="25">
        <f>SUM(J78,K78)</f>
        <v>57086350</v>
      </c>
      <c r="J78" s="25">
        <v>0</v>
      </c>
      <c r="K78" s="25">
        <v>57086350</v>
      </c>
      <c r="L78" s="25">
        <f>SUM(M78,N78)</f>
        <v>0</v>
      </c>
      <c r="M78" s="25">
        <v>0</v>
      </c>
      <c r="N78" s="25">
        <v>0</v>
      </c>
    </row>
    <row r="79" spans="1:14" s="39" customFormat="1" ht="27">
      <c r="A79" s="3">
        <v>2830</v>
      </c>
      <c r="B79" s="4" t="s">
        <v>177</v>
      </c>
      <c r="C79" s="3" t="s">
        <v>148</v>
      </c>
      <c r="D79" s="3" t="s">
        <v>135</v>
      </c>
      <c r="E79" s="3" t="s">
        <v>129</v>
      </c>
      <c r="F79" s="35">
        <f aca="true" t="shared" si="26" ref="F79:N79">SUM(F80:F80)</f>
        <v>245000</v>
      </c>
      <c r="G79" s="35">
        <f t="shared" si="26"/>
        <v>245000</v>
      </c>
      <c r="H79" s="35">
        <f t="shared" si="26"/>
        <v>0</v>
      </c>
      <c r="I79" s="35">
        <f t="shared" si="26"/>
        <v>245000</v>
      </c>
      <c r="J79" s="35">
        <f t="shared" si="26"/>
        <v>245000</v>
      </c>
      <c r="K79" s="35">
        <f t="shared" si="26"/>
        <v>0</v>
      </c>
      <c r="L79" s="35">
        <f t="shared" si="26"/>
        <v>37800</v>
      </c>
      <c r="M79" s="35">
        <f t="shared" si="26"/>
        <v>37800</v>
      </c>
      <c r="N79" s="35">
        <f t="shared" si="26"/>
        <v>0</v>
      </c>
    </row>
    <row r="80" spans="1:14" s="23" customFormat="1" ht="13.5">
      <c r="A80" s="6">
        <v>2832</v>
      </c>
      <c r="B80" s="7" t="s">
        <v>178</v>
      </c>
      <c r="C80" s="6" t="s">
        <v>148</v>
      </c>
      <c r="D80" s="6" t="s">
        <v>135</v>
      </c>
      <c r="E80" s="6" t="s">
        <v>134</v>
      </c>
      <c r="F80" s="25">
        <f>SUM(G80,H80)</f>
        <v>245000</v>
      </c>
      <c r="G80" s="25">
        <v>245000</v>
      </c>
      <c r="H80" s="25">
        <v>0</v>
      </c>
      <c r="I80" s="25">
        <f>SUM(J80,K80)</f>
        <v>245000</v>
      </c>
      <c r="J80" s="25">
        <v>245000</v>
      </c>
      <c r="K80" s="25">
        <v>0</v>
      </c>
      <c r="L80" s="25">
        <f>SUM(M80,N80)</f>
        <v>37800</v>
      </c>
      <c r="M80" s="25">
        <v>37800</v>
      </c>
      <c r="N80" s="25">
        <v>0</v>
      </c>
    </row>
    <row r="81" spans="1:14" s="39" customFormat="1" ht="13.5">
      <c r="A81" s="3">
        <v>2840</v>
      </c>
      <c r="B81" s="4" t="s">
        <v>179</v>
      </c>
      <c r="C81" s="3" t="s">
        <v>148</v>
      </c>
      <c r="D81" s="3" t="s">
        <v>141</v>
      </c>
      <c r="E81" s="3" t="s">
        <v>129</v>
      </c>
      <c r="F81" s="35">
        <f aca="true" t="shared" si="27" ref="F81:N81">SUM(F83:F84)</f>
        <v>2300000</v>
      </c>
      <c r="G81" s="35">
        <f t="shared" si="27"/>
        <v>2300000</v>
      </c>
      <c r="H81" s="35">
        <f t="shared" si="27"/>
        <v>0</v>
      </c>
      <c r="I81" s="35">
        <f t="shared" si="27"/>
        <v>2300000</v>
      </c>
      <c r="J81" s="35">
        <f t="shared" si="27"/>
        <v>2300000</v>
      </c>
      <c r="K81" s="35">
        <f t="shared" si="27"/>
        <v>0</v>
      </c>
      <c r="L81" s="35">
        <f t="shared" si="27"/>
        <v>855000</v>
      </c>
      <c r="M81" s="35">
        <f t="shared" si="27"/>
        <v>855000</v>
      </c>
      <c r="N81" s="35">
        <f t="shared" si="27"/>
        <v>0</v>
      </c>
    </row>
    <row r="82" spans="1:14" s="23" customFormat="1" ht="13.5">
      <c r="A82" s="6"/>
      <c r="B82" s="7" t="s">
        <v>132</v>
      </c>
      <c r="C82" s="6"/>
      <c r="D82" s="6"/>
      <c r="E82" s="6"/>
      <c r="F82" s="26"/>
      <c r="G82" s="26"/>
      <c r="H82" s="26"/>
      <c r="I82" s="26"/>
      <c r="J82" s="26"/>
      <c r="K82" s="26"/>
      <c r="L82" s="26"/>
      <c r="M82" s="26"/>
      <c r="N82" s="26"/>
    </row>
    <row r="83" spans="1:14" s="23" customFormat="1" ht="13.5">
      <c r="A83" s="6">
        <v>2841</v>
      </c>
      <c r="B83" s="7" t="s">
        <v>180</v>
      </c>
      <c r="C83" s="6" t="s">
        <v>148</v>
      </c>
      <c r="D83" s="6" t="s">
        <v>141</v>
      </c>
      <c r="E83" s="6" t="s">
        <v>128</v>
      </c>
      <c r="F83" s="25">
        <f>SUM(G83,H83)</f>
        <v>2000000</v>
      </c>
      <c r="G83" s="25">
        <v>2000000</v>
      </c>
      <c r="H83" s="25">
        <v>0</v>
      </c>
      <c r="I83" s="25">
        <f>SUM(J83,K83)</f>
        <v>2000000</v>
      </c>
      <c r="J83" s="25">
        <v>2000000</v>
      </c>
      <c r="K83" s="25">
        <v>0</v>
      </c>
      <c r="L83" s="25">
        <f>SUM(M83,N83)</f>
        <v>755000</v>
      </c>
      <c r="M83" s="25">
        <v>755000</v>
      </c>
      <c r="N83" s="25">
        <v>0</v>
      </c>
    </row>
    <row r="84" spans="1:14" s="23" customFormat="1" ht="27">
      <c r="A84" s="6">
        <v>2842</v>
      </c>
      <c r="B84" s="7" t="s">
        <v>181</v>
      </c>
      <c r="C84" s="6" t="s">
        <v>148</v>
      </c>
      <c r="D84" s="6" t="s">
        <v>141</v>
      </c>
      <c r="E84" s="6" t="s">
        <v>134</v>
      </c>
      <c r="F84" s="25">
        <f>SUM(G84,H84)</f>
        <v>300000</v>
      </c>
      <c r="G84" s="25">
        <v>300000</v>
      </c>
      <c r="H84" s="25">
        <v>0</v>
      </c>
      <c r="I84" s="25">
        <f>SUM(J84,K84)</f>
        <v>300000</v>
      </c>
      <c r="J84" s="25">
        <v>300000</v>
      </c>
      <c r="K84" s="25">
        <v>0</v>
      </c>
      <c r="L84" s="25">
        <f>SUM(M84,N84)</f>
        <v>100000</v>
      </c>
      <c r="M84" s="25">
        <v>100000</v>
      </c>
      <c r="N84" s="25">
        <v>0</v>
      </c>
    </row>
    <row r="85" spans="1:14" s="39" customFormat="1" ht="27">
      <c r="A85" s="3">
        <v>2860</v>
      </c>
      <c r="B85" s="4" t="s">
        <v>182</v>
      </c>
      <c r="C85" s="3" t="s">
        <v>148</v>
      </c>
      <c r="D85" s="3" t="s">
        <v>145</v>
      </c>
      <c r="E85" s="3" t="s">
        <v>129</v>
      </c>
      <c r="F85" s="35">
        <f aca="true" t="shared" si="28" ref="F85:N85">SUM(F87)</f>
        <v>35970207</v>
      </c>
      <c r="G85" s="35">
        <f t="shared" si="28"/>
        <v>35970207</v>
      </c>
      <c r="H85" s="35">
        <f t="shared" si="28"/>
        <v>0</v>
      </c>
      <c r="I85" s="35">
        <f t="shared" si="28"/>
        <v>35970207</v>
      </c>
      <c r="J85" s="35">
        <f t="shared" si="28"/>
        <v>35970207</v>
      </c>
      <c r="K85" s="35">
        <f t="shared" si="28"/>
        <v>0</v>
      </c>
      <c r="L85" s="35">
        <f t="shared" si="28"/>
        <v>9300000</v>
      </c>
      <c r="M85" s="35">
        <f t="shared" si="28"/>
        <v>9300000</v>
      </c>
      <c r="N85" s="35">
        <f t="shared" si="28"/>
        <v>0</v>
      </c>
    </row>
    <row r="86" spans="1:14" s="23" customFormat="1" ht="13.5">
      <c r="A86" s="6"/>
      <c r="B86" s="7" t="s">
        <v>132</v>
      </c>
      <c r="C86" s="6"/>
      <c r="D86" s="6"/>
      <c r="E86" s="6"/>
      <c r="F86" s="26"/>
      <c r="G86" s="26"/>
      <c r="H86" s="26"/>
      <c r="I86" s="26"/>
      <c r="J86" s="26"/>
      <c r="K86" s="26"/>
      <c r="L86" s="26"/>
      <c r="M86" s="26"/>
      <c r="N86" s="26"/>
    </row>
    <row r="87" spans="1:14" s="23" customFormat="1" ht="27">
      <c r="A87" s="6">
        <v>2861</v>
      </c>
      <c r="B87" s="7" t="s">
        <v>182</v>
      </c>
      <c r="C87" s="6" t="s">
        <v>148</v>
      </c>
      <c r="D87" s="6" t="s">
        <v>145</v>
      </c>
      <c r="E87" s="6" t="s">
        <v>128</v>
      </c>
      <c r="F87" s="25">
        <f>SUM(G87,H87)</f>
        <v>35970207</v>
      </c>
      <c r="G87" s="25">
        <v>35970207</v>
      </c>
      <c r="H87" s="25">
        <v>0</v>
      </c>
      <c r="I87" s="25">
        <f>SUM(J87,K87)</f>
        <v>35970207</v>
      </c>
      <c r="J87" s="25">
        <v>35970207</v>
      </c>
      <c r="K87" s="25">
        <v>0</v>
      </c>
      <c r="L87" s="25">
        <f>SUM(M87,N87)</f>
        <v>9300000</v>
      </c>
      <c r="M87" s="25">
        <v>9300000</v>
      </c>
      <c r="N87" s="25">
        <v>0</v>
      </c>
    </row>
    <row r="88" spans="1:14" s="23" customFormat="1" ht="40.5">
      <c r="A88" s="17">
        <v>2900</v>
      </c>
      <c r="B88" s="18" t="s">
        <v>183</v>
      </c>
      <c r="C88" s="17" t="s">
        <v>163</v>
      </c>
      <c r="D88" s="17" t="s">
        <v>129</v>
      </c>
      <c r="E88" s="17" t="s">
        <v>129</v>
      </c>
      <c r="F88" s="37">
        <f>SUM(F90,F92,F94)</f>
        <v>173430876</v>
      </c>
      <c r="G88" s="37">
        <f aca="true" t="shared" si="29" ref="G88:N88">SUM(G90,G92,G94)</f>
        <v>173430876</v>
      </c>
      <c r="H88" s="37">
        <f t="shared" si="29"/>
        <v>0</v>
      </c>
      <c r="I88" s="37">
        <f t="shared" si="29"/>
        <v>178339676</v>
      </c>
      <c r="J88" s="37">
        <f t="shared" si="29"/>
        <v>174080876</v>
      </c>
      <c r="K88" s="37">
        <f t="shared" si="29"/>
        <v>4258800</v>
      </c>
      <c r="L88" s="37">
        <f t="shared" si="29"/>
        <v>42861252</v>
      </c>
      <c r="M88" s="37">
        <f t="shared" si="29"/>
        <v>41821252</v>
      </c>
      <c r="N88" s="37">
        <f t="shared" si="29"/>
        <v>1040000</v>
      </c>
    </row>
    <row r="89" spans="1:14" s="23" customFormat="1" ht="13.5">
      <c r="A89" s="6"/>
      <c r="B89" s="7" t="s">
        <v>132</v>
      </c>
      <c r="C89" s="6"/>
      <c r="D89" s="6"/>
      <c r="E89" s="6"/>
      <c r="F89" s="26"/>
      <c r="G89" s="26"/>
      <c r="H89" s="26"/>
      <c r="I89" s="26"/>
      <c r="J89" s="26"/>
      <c r="K89" s="26"/>
      <c r="L89" s="26"/>
      <c r="M89" s="26"/>
      <c r="N89" s="26"/>
    </row>
    <row r="90" spans="1:14" s="39" customFormat="1" ht="27">
      <c r="A90" s="3">
        <v>2910</v>
      </c>
      <c r="B90" s="4" t="s">
        <v>184</v>
      </c>
      <c r="C90" s="3" t="s">
        <v>163</v>
      </c>
      <c r="D90" s="3" t="s">
        <v>128</v>
      </c>
      <c r="E90" s="3" t="s">
        <v>129</v>
      </c>
      <c r="F90" s="35">
        <f aca="true" t="shared" si="30" ref="F90:N90">SUM(F91:F91)</f>
        <v>102795837</v>
      </c>
      <c r="G90" s="35">
        <f t="shared" si="30"/>
        <v>102795837</v>
      </c>
      <c r="H90" s="35">
        <f t="shared" si="30"/>
        <v>0</v>
      </c>
      <c r="I90" s="35">
        <f t="shared" si="30"/>
        <v>107054637</v>
      </c>
      <c r="J90" s="35">
        <f t="shared" si="30"/>
        <v>102795837</v>
      </c>
      <c r="K90" s="35">
        <f t="shared" si="30"/>
        <v>4258800</v>
      </c>
      <c r="L90" s="35">
        <f t="shared" si="30"/>
        <v>24946252</v>
      </c>
      <c r="M90" s="35">
        <f t="shared" si="30"/>
        <v>23906252</v>
      </c>
      <c r="N90" s="35">
        <f t="shared" si="30"/>
        <v>1040000</v>
      </c>
    </row>
    <row r="91" spans="1:14" s="23" customFormat="1" ht="13.5">
      <c r="A91" s="6">
        <v>2911</v>
      </c>
      <c r="B91" s="7" t="s">
        <v>185</v>
      </c>
      <c r="C91" s="6" t="s">
        <v>163</v>
      </c>
      <c r="D91" s="6" t="s">
        <v>128</v>
      </c>
      <c r="E91" s="6" t="s">
        <v>128</v>
      </c>
      <c r="F91" s="25">
        <f>SUM(G91,H91)</f>
        <v>102795837</v>
      </c>
      <c r="G91" s="25">
        <v>102795837</v>
      </c>
      <c r="H91" s="25">
        <v>0</v>
      </c>
      <c r="I91" s="25">
        <f>SUM(J91,K91)</f>
        <v>107054637</v>
      </c>
      <c r="J91" s="25">
        <v>102795837</v>
      </c>
      <c r="K91" s="25">
        <v>4258800</v>
      </c>
      <c r="L91" s="25">
        <f>SUM(M91,N91)</f>
        <v>24946252</v>
      </c>
      <c r="M91" s="25">
        <v>23906252</v>
      </c>
      <c r="N91" s="25">
        <v>1040000</v>
      </c>
    </row>
    <row r="92" spans="1:14" s="39" customFormat="1" ht="13.5">
      <c r="A92" s="3">
        <v>2920</v>
      </c>
      <c r="B92" s="4" t="s">
        <v>186</v>
      </c>
      <c r="C92" s="3" t="s">
        <v>163</v>
      </c>
      <c r="D92" s="3" t="s">
        <v>134</v>
      </c>
      <c r="E92" s="3" t="s">
        <v>129</v>
      </c>
      <c r="F92" s="35">
        <f aca="true" t="shared" si="31" ref="F92:N92">SUM(F93:F93)</f>
        <v>0</v>
      </c>
      <c r="G92" s="35">
        <f t="shared" si="31"/>
        <v>0</v>
      </c>
      <c r="H92" s="35">
        <f t="shared" si="31"/>
        <v>0</v>
      </c>
      <c r="I92" s="35">
        <f t="shared" si="31"/>
        <v>650000</v>
      </c>
      <c r="J92" s="35">
        <f t="shared" si="31"/>
        <v>650000</v>
      </c>
      <c r="K92" s="35">
        <f t="shared" si="31"/>
        <v>0</v>
      </c>
      <c r="L92" s="35">
        <f t="shared" si="31"/>
        <v>650000</v>
      </c>
      <c r="M92" s="35">
        <f t="shared" si="31"/>
        <v>650000</v>
      </c>
      <c r="N92" s="35">
        <f t="shared" si="31"/>
        <v>0</v>
      </c>
    </row>
    <row r="93" spans="1:14" s="23" customFormat="1" ht="13.5">
      <c r="A93" s="6">
        <v>2922</v>
      </c>
      <c r="B93" s="7" t="s">
        <v>187</v>
      </c>
      <c r="C93" s="6" t="s">
        <v>163</v>
      </c>
      <c r="D93" s="6" t="s">
        <v>134</v>
      </c>
      <c r="E93" s="6" t="s">
        <v>134</v>
      </c>
      <c r="F93" s="25">
        <f>SUM(G93,H93)</f>
        <v>0</v>
      </c>
      <c r="G93" s="25">
        <v>0</v>
      </c>
      <c r="H93" s="25">
        <v>0</v>
      </c>
      <c r="I93" s="25">
        <f>SUM(J93,K93)</f>
        <v>650000</v>
      </c>
      <c r="J93" s="25">
        <v>650000</v>
      </c>
      <c r="K93" s="25">
        <v>0</v>
      </c>
      <c r="L93" s="25">
        <f>SUM(M93,N93)</f>
        <v>650000</v>
      </c>
      <c r="M93" s="25">
        <v>650000</v>
      </c>
      <c r="N93" s="25">
        <v>0</v>
      </c>
    </row>
    <row r="94" spans="1:14" s="39" customFormat="1" ht="13.5">
      <c r="A94" s="3">
        <v>2950</v>
      </c>
      <c r="B94" s="4" t="s">
        <v>188</v>
      </c>
      <c r="C94" s="3" t="s">
        <v>163</v>
      </c>
      <c r="D94" s="3" t="s">
        <v>143</v>
      </c>
      <c r="E94" s="3" t="s">
        <v>129</v>
      </c>
      <c r="F94" s="35">
        <f aca="true" t="shared" si="32" ref="F94:N94">SUM(F96:F96)</f>
        <v>70635039</v>
      </c>
      <c r="G94" s="35">
        <f t="shared" si="32"/>
        <v>70635039</v>
      </c>
      <c r="H94" s="35">
        <f t="shared" si="32"/>
        <v>0</v>
      </c>
      <c r="I94" s="35">
        <f t="shared" si="32"/>
        <v>70635039</v>
      </c>
      <c r="J94" s="35">
        <f t="shared" si="32"/>
        <v>70635039</v>
      </c>
      <c r="K94" s="35">
        <f t="shared" si="32"/>
        <v>0</v>
      </c>
      <c r="L94" s="35">
        <f t="shared" si="32"/>
        <v>17265000</v>
      </c>
      <c r="M94" s="35">
        <f t="shared" si="32"/>
        <v>17265000</v>
      </c>
      <c r="N94" s="35">
        <f t="shared" si="32"/>
        <v>0</v>
      </c>
    </row>
    <row r="95" spans="1:14" s="23" customFormat="1" ht="13.5">
      <c r="A95" s="6"/>
      <c r="B95" s="7" t="s">
        <v>132</v>
      </c>
      <c r="C95" s="6"/>
      <c r="D95" s="6"/>
      <c r="E95" s="6"/>
      <c r="F95" s="26"/>
      <c r="G95" s="26"/>
      <c r="H95" s="26"/>
      <c r="I95" s="26"/>
      <c r="J95" s="26"/>
      <c r="K95" s="26"/>
      <c r="L95" s="26"/>
      <c r="M95" s="26"/>
      <c r="N95" s="26"/>
    </row>
    <row r="96" spans="1:14" s="23" customFormat="1" ht="13.5">
      <c r="A96" s="6">
        <v>2951</v>
      </c>
      <c r="B96" s="7" t="s">
        <v>189</v>
      </c>
      <c r="C96" s="6" t="s">
        <v>163</v>
      </c>
      <c r="D96" s="6" t="s">
        <v>143</v>
      </c>
      <c r="E96" s="6" t="s">
        <v>128</v>
      </c>
      <c r="F96" s="25">
        <f>SUM(G96,H96)</f>
        <v>70635039</v>
      </c>
      <c r="G96" s="25">
        <v>70635039</v>
      </c>
      <c r="H96" s="25">
        <v>0</v>
      </c>
      <c r="I96" s="25">
        <f>SUM(J96,K96)</f>
        <v>70635039</v>
      </c>
      <c r="J96" s="25">
        <v>70635039</v>
      </c>
      <c r="K96" s="25">
        <v>0</v>
      </c>
      <c r="L96" s="25">
        <f>SUM(M96,N96)</f>
        <v>17265000</v>
      </c>
      <c r="M96" s="25">
        <v>17265000</v>
      </c>
      <c r="N96" s="25">
        <v>0</v>
      </c>
    </row>
    <row r="97" spans="1:14" s="23" customFormat="1" ht="40.5">
      <c r="A97" s="17">
        <v>3000</v>
      </c>
      <c r="B97" s="18" t="s">
        <v>190</v>
      </c>
      <c r="C97" s="17" t="s">
        <v>191</v>
      </c>
      <c r="D97" s="17" t="s">
        <v>129</v>
      </c>
      <c r="E97" s="17" t="s">
        <v>129</v>
      </c>
      <c r="F97" s="37">
        <f>SUM(F98,F100,F102)</f>
        <v>14000000</v>
      </c>
      <c r="G97" s="37">
        <f aca="true" t="shared" si="33" ref="G97:N97">SUM(G98,G100,G102)</f>
        <v>14000000</v>
      </c>
      <c r="H97" s="37">
        <f t="shared" si="33"/>
        <v>0</v>
      </c>
      <c r="I97" s="37">
        <f t="shared" si="33"/>
        <v>14000000</v>
      </c>
      <c r="J97" s="37">
        <f t="shared" si="33"/>
        <v>14000000</v>
      </c>
      <c r="K97" s="37">
        <f t="shared" si="33"/>
        <v>0</v>
      </c>
      <c r="L97" s="37">
        <f t="shared" si="33"/>
        <v>3367740</v>
      </c>
      <c r="M97" s="37">
        <f t="shared" si="33"/>
        <v>3367740</v>
      </c>
      <c r="N97" s="37">
        <f t="shared" si="33"/>
        <v>0</v>
      </c>
    </row>
    <row r="98" spans="1:14" s="39" customFormat="1" ht="13.5">
      <c r="A98" s="3">
        <v>3030</v>
      </c>
      <c r="B98" s="4" t="s">
        <v>192</v>
      </c>
      <c r="C98" s="3" t="s">
        <v>191</v>
      </c>
      <c r="D98" s="3" t="s">
        <v>135</v>
      </c>
      <c r="E98" s="3" t="s">
        <v>129</v>
      </c>
      <c r="F98" s="35">
        <f aca="true" t="shared" si="34" ref="F98:N98">SUM(F99)</f>
        <v>2200000</v>
      </c>
      <c r="G98" s="35">
        <f t="shared" si="34"/>
        <v>2200000</v>
      </c>
      <c r="H98" s="35">
        <f t="shared" si="34"/>
        <v>0</v>
      </c>
      <c r="I98" s="35">
        <f t="shared" si="34"/>
        <v>2200000</v>
      </c>
      <c r="J98" s="35">
        <f t="shared" si="34"/>
        <v>2200000</v>
      </c>
      <c r="K98" s="35">
        <f t="shared" si="34"/>
        <v>0</v>
      </c>
      <c r="L98" s="35">
        <f t="shared" si="34"/>
        <v>0</v>
      </c>
      <c r="M98" s="35">
        <f t="shared" si="34"/>
        <v>0</v>
      </c>
      <c r="N98" s="35">
        <f t="shared" si="34"/>
        <v>0</v>
      </c>
    </row>
    <row r="99" spans="1:14" s="23" customFormat="1" ht="13.5">
      <c r="A99" s="6">
        <v>3031</v>
      </c>
      <c r="B99" s="7" t="s">
        <v>192</v>
      </c>
      <c r="C99" s="6" t="s">
        <v>191</v>
      </c>
      <c r="D99" s="6" t="s">
        <v>135</v>
      </c>
      <c r="E99" s="6" t="s">
        <v>128</v>
      </c>
      <c r="F99" s="25">
        <f>SUM(G99,H99)</f>
        <v>2200000</v>
      </c>
      <c r="G99" s="25">
        <v>2200000</v>
      </c>
      <c r="H99" s="25">
        <v>0</v>
      </c>
      <c r="I99" s="25">
        <f>SUM(J99,K99)</f>
        <v>2200000</v>
      </c>
      <c r="J99" s="25">
        <v>2200000</v>
      </c>
      <c r="K99" s="25">
        <v>0</v>
      </c>
      <c r="L99" s="25">
        <f>SUM(M99,N99)</f>
        <v>0</v>
      </c>
      <c r="M99" s="25">
        <v>0</v>
      </c>
      <c r="N99" s="25">
        <v>0</v>
      </c>
    </row>
    <row r="100" spans="1:14" s="39" customFormat="1" ht="13.5">
      <c r="A100" s="3">
        <v>3040</v>
      </c>
      <c r="B100" s="4" t="s">
        <v>193</v>
      </c>
      <c r="C100" s="3" t="s">
        <v>191</v>
      </c>
      <c r="D100" s="3" t="s">
        <v>141</v>
      </c>
      <c r="E100" s="3" t="s">
        <v>129</v>
      </c>
      <c r="F100" s="35">
        <f aca="true" t="shared" si="35" ref="F100:N100">SUM(F101)</f>
        <v>3000000</v>
      </c>
      <c r="G100" s="35">
        <f t="shared" si="35"/>
        <v>3000000</v>
      </c>
      <c r="H100" s="35">
        <f t="shared" si="35"/>
        <v>0</v>
      </c>
      <c r="I100" s="35">
        <f t="shared" si="35"/>
        <v>3000000</v>
      </c>
      <c r="J100" s="35">
        <f t="shared" si="35"/>
        <v>3000000</v>
      </c>
      <c r="K100" s="35">
        <f t="shared" si="35"/>
        <v>0</v>
      </c>
      <c r="L100" s="35">
        <f t="shared" si="35"/>
        <v>1247740</v>
      </c>
      <c r="M100" s="35">
        <f t="shared" si="35"/>
        <v>1247740</v>
      </c>
      <c r="N100" s="35">
        <f t="shared" si="35"/>
        <v>0</v>
      </c>
    </row>
    <row r="101" spans="1:14" s="23" customFormat="1" ht="13.5">
      <c r="A101" s="6">
        <v>3041</v>
      </c>
      <c r="B101" s="7" t="s">
        <v>193</v>
      </c>
      <c r="C101" s="6" t="s">
        <v>191</v>
      </c>
      <c r="D101" s="6" t="s">
        <v>141</v>
      </c>
      <c r="E101" s="6" t="s">
        <v>128</v>
      </c>
      <c r="F101" s="25">
        <f>SUM(G101,H101)</f>
        <v>3000000</v>
      </c>
      <c r="G101" s="25">
        <v>3000000</v>
      </c>
      <c r="H101" s="25">
        <v>0</v>
      </c>
      <c r="I101" s="25">
        <f>SUM(J101,K101)</f>
        <v>3000000</v>
      </c>
      <c r="J101" s="25">
        <v>3000000</v>
      </c>
      <c r="K101" s="25">
        <v>0</v>
      </c>
      <c r="L101" s="25">
        <f>SUM(M101,N101)</f>
        <v>1247740</v>
      </c>
      <c r="M101" s="25">
        <v>1247740</v>
      </c>
      <c r="N101" s="25">
        <v>0</v>
      </c>
    </row>
    <row r="102" spans="1:14" s="39" customFormat="1" ht="27">
      <c r="A102" s="3">
        <v>3070</v>
      </c>
      <c r="B102" s="4" t="s">
        <v>194</v>
      </c>
      <c r="C102" s="3" t="s">
        <v>191</v>
      </c>
      <c r="D102" s="3" t="s">
        <v>147</v>
      </c>
      <c r="E102" s="3" t="s">
        <v>129</v>
      </c>
      <c r="F102" s="35">
        <f aca="true" t="shared" si="36" ref="F102:N102">SUM(F103)</f>
        <v>8800000</v>
      </c>
      <c r="G102" s="35">
        <f t="shared" si="36"/>
        <v>8800000</v>
      </c>
      <c r="H102" s="35">
        <f t="shared" si="36"/>
        <v>0</v>
      </c>
      <c r="I102" s="35">
        <f t="shared" si="36"/>
        <v>8800000</v>
      </c>
      <c r="J102" s="35">
        <f t="shared" si="36"/>
        <v>8800000</v>
      </c>
      <c r="K102" s="35">
        <f t="shared" si="36"/>
        <v>0</v>
      </c>
      <c r="L102" s="35">
        <f t="shared" si="36"/>
        <v>2120000</v>
      </c>
      <c r="M102" s="35">
        <f t="shared" si="36"/>
        <v>2120000</v>
      </c>
      <c r="N102" s="35">
        <f t="shared" si="36"/>
        <v>0</v>
      </c>
    </row>
    <row r="103" spans="1:14" s="23" customFormat="1" ht="27">
      <c r="A103" s="6">
        <v>3071</v>
      </c>
      <c r="B103" s="7" t="s">
        <v>194</v>
      </c>
      <c r="C103" s="6" t="s">
        <v>191</v>
      </c>
      <c r="D103" s="6" t="s">
        <v>147</v>
      </c>
      <c r="E103" s="6" t="s">
        <v>128</v>
      </c>
      <c r="F103" s="25">
        <f>SUM(G103,H103)</f>
        <v>8800000</v>
      </c>
      <c r="G103" s="25">
        <v>8800000</v>
      </c>
      <c r="H103" s="25">
        <v>0</v>
      </c>
      <c r="I103" s="25">
        <f>SUM(J103,K103)</f>
        <v>8800000</v>
      </c>
      <c r="J103" s="25">
        <v>8800000</v>
      </c>
      <c r="K103" s="25">
        <v>0</v>
      </c>
      <c r="L103" s="25">
        <f>SUM(M103,N103)</f>
        <v>2120000</v>
      </c>
      <c r="M103" s="25">
        <v>2120000</v>
      </c>
      <c r="N103" s="25">
        <v>0</v>
      </c>
    </row>
    <row r="104" spans="1:14" s="23" customFormat="1" ht="27">
      <c r="A104" s="17">
        <v>3100</v>
      </c>
      <c r="B104" s="18" t="s">
        <v>195</v>
      </c>
      <c r="C104" s="17" t="s">
        <v>196</v>
      </c>
      <c r="D104" s="17" t="s">
        <v>129</v>
      </c>
      <c r="E104" s="17" t="s">
        <v>129</v>
      </c>
      <c r="F104" s="37">
        <f aca="true" t="shared" si="37" ref="F104:N104">SUM(F105)</f>
        <v>30339192</v>
      </c>
      <c r="G104" s="37">
        <f t="shared" si="37"/>
        <v>30339192</v>
      </c>
      <c r="H104" s="37">
        <f t="shared" si="37"/>
        <v>0</v>
      </c>
      <c r="I104" s="37">
        <f t="shared" si="37"/>
        <v>30339192</v>
      </c>
      <c r="J104" s="37">
        <f t="shared" si="37"/>
        <v>30339192</v>
      </c>
      <c r="K104" s="37">
        <f t="shared" si="37"/>
        <v>0</v>
      </c>
      <c r="L104" s="37">
        <f t="shared" si="37"/>
        <v>0</v>
      </c>
      <c r="M104" s="37">
        <f t="shared" si="37"/>
        <v>0</v>
      </c>
      <c r="N104" s="37">
        <f t="shared" si="37"/>
        <v>0</v>
      </c>
    </row>
    <row r="105" spans="1:14" s="39" customFormat="1" ht="27">
      <c r="A105" s="3">
        <v>3110</v>
      </c>
      <c r="B105" s="4" t="s">
        <v>197</v>
      </c>
      <c r="C105" s="3" t="s">
        <v>196</v>
      </c>
      <c r="D105" s="3" t="s">
        <v>128</v>
      </c>
      <c r="E105" s="3" t="s">
        <v>129</v>
      </c>
      <c r="F105" s="35">
        <f aca="true" t="shared" si="38" ref="F105:N105">SUM(F106)</f>
        <v>30339192</v>
      </c>
      <c r="G105" s="35">
        <f t="shared" si="38"/>
        <v>30339192</v>
      </c>
      <c r="H105" s="35">
        <f t="shared" si="38"/>
        <v>0</v>
      </c>
      <c r="I105" s="35">
        <f t="shared" si="38"/>
        <v>30339192</v>
      </c>
      <c r="J105" s="35">
        <f t="shared" si="38"/>
        <v>30339192</v>
      </c>
      <c r="K105" s="35">
        <f t="shared" si="38"/>
        <v>0</v>
      </c>
      <c r="L105" s="35">
        <f t="shared" si="38"/>
        <v>0</v>
      </c>
      <c r="M105" s="35">
        <f t="shared" si="38"/>
        <v>0</v>
      </c>
      <c r="N105" s="35">
        <f t="shared" si="38"/>
        <v>0</v>
      </c>
    </row>
    <row r="106" spans="1:14" s="23" customFormat="1" ht="13.5">
      <c r="A106" s="6">
        <v>3112</v>
      </c>
      <c r="B106" s="7" t="s">
        <v>198</v>
      </c>
      <c r="C106" s="6" t="s">
        <v>196</v>
      </c>
      <c r="D106" s="6" t="s">
        <v>128</v>
      </c>
      <c r="E106" s="6" t="s">
        <v>134</v>
      </c>
      <c r="F106" s="25">
        <v>30339192</v>
      </c>
      <c r="G106" s="25">
        <v>30339192</v>
      </c>
      <c r="H106" s="25">
        <v>0</v>
      </c>
      <c r="I106" s="25">
        <v>30339192</v>
      </c>
      <c r="J106" s="25">
        <v>30339192</v>
      </c>
      <c r="K106" s="25">
        <v>0</v>
      </c>
      <c r="L106" s="25">
        <v>0</v>
      </c>
      <c r="M106" s="25">
        <v>0</v>
      </c>
      <c r="N106" s="25">
        <v>0</v>
      </c>
    </row>
    <row r="107" spans="1:14" s="23" customFormat="1" ht="13.5">
      <c r="A107" s="10"/>
      <c r="B107" s="10"/>
      <c r="C107" s="10"/>
      <c r="D107" s="10"/>
      <c r="E107" s="10"/>
      <c r="F107" s="27"/>
      <c r="G107" s="27"/>
      <c r="H107" s="27"/>
      <c r="I107" s="27"/>
      <c r="J107" s="27"/>
      <c r="K107" s="27"/>
      <c r="L107" s="27"/>
      <c r="M107" s="27"/>
      <c r="N107" s="27"/>
    </row>
    <row r="108" spans="1:14" s="23" customFormat="1" ht="13.5">
      <c r="A108" s="10"/>
      <c r="B108" s="10"/>
      <c r="C108" s="10"/>
      <c r="D108" s="10"/>
      <c r="E108" s="10"/>
      <c r="F108" s="27"/>
      <c r="G108" s="27"/>
      <c r="H108" s="27"/>
      <c r="I108" s="27"/>
      <c r="J108" s="27"/>
      <c r="K108" s="27"/>
      <c r="L108" s="27"/>
      <c r="M108" s="27"/>
      <c r="N108" s="27"/>
    </row>
    <row r="109" spans="1:14" s="23" customFormat="1" ht="13.5">
      <c r="A109" s="10"/>
      <c r="B109" s="10"/>
      <c r="C109" s="10"/>
      <c r="D109" s="10"/>
      <c r="E109" s="10"/>
      <c r="F109" s="27"/>
      <c r="G109" s="27"/>
      <c r="H109" s="27"/>
      <c r="I109" s="27"/>
      <c r="J109" s="27"/>
      <c r="K109" s="27"/>
      <c r="L109" s="27"/>
      <c r="M109" s="27"/>
      <c r="N109" s="27"/>
    </row>
    <row r="110" spans="1:14" s="23" customFormat="1" ht="13.5">
      <c r="A110" s="10"/>
      <c r="B110" s="10"/>
      <c r="C110" s="10"/>
      <c r="D110" s="10"/>
      <c r="E110" s="10"/>
      <c r="F110" s="27"/>
      <c r="G110" s="27"/>
      <c r="H110" s="27"/>
      <c r="I110" s="27"/>
      <c r="J110" s="27"/>
      <c r="K110" s="27"/>
      <c r="L110" s="27"/>
      <c r="M110" s="27"/>
      <c r="N110" s="27"/>
    </row>
    <row r="111" spans="1:14" s="23" customFormat="1" ht="13.5">
      <c r="A111" s="10"/>
      <c r="B111" s="10"/>
      <c r="C111" s="10"/>
      <c r="D111" s="10"/>
      <c r="E111" s="10"/>
      <c r="F111" s="27"/>
      <c r="G111" s="27"/>
      <c r="H111" s="27"/>
      <c r="I111" s="27"/>
      <c r="J111" s="27"/>
      <c r="K111" s="27"/>
      <c r="L111" s="27"/>
      <c r="M111" s="27"/>
      <c r="N111" s="27"/>
    </row>
    <row r="112" spans="1:14" s="23" customFormat="1" ht="13.5">
      <c r="A112" s="10"/>
      <c r="B112" s="10"/>
      <c r="C112" s="10"/>
      <c r="D112" s="10"/>
      <c r="E112" s="10"/>
      <c r="F112" s="27"/>
      <c r="G112" s="27"/>
      <c r="H112" s="27"/>
      <c r="I112" s="27"/>
      <c r="J112" s="27"/>
      <c r="K112" s="27"/>
      <c r="L112" s="27"/>
      <c r="M112" s="27"/>
      <c r="N112" s="27"/>
    </row>
    <row r="113" spans="1:14" s="23" customFormat="1" ht="13.5">
      <c r="A113" s="10"/>
      <c r="B113" s="10"/>
      <c r="C113" s="10"/>
      <c r="D113" s="10"/>
      <c r="E113" s="10"/>
      <c r="F113" s="27"/>
      <c r="G113" s="27"/>
      <c r="H113" s="27"/>
      <c r="I113" s="27"/>
      <c r="J113" s="27"/>
      <c r="K113" s="27"/>
      <c r="L113" s="27"/>
      <c r="M113" s="27"/>
      <c r="N113" s="27"/>
    </row>
    <row r="114" spans="1:14" s="23" customFormat="1" ht="13.5">
      <c r="A114" s="10"/>
      <c r="B114" s="10"/>
      <c r="C114" s="10"/>
      <c r="D114" s="10"/>
      <c r="E114" s="10"/>
      <c r="F114" s="27"/>
      <c r="G114" s="27"/>
      <c r="H114" s="27"/>
      <c r="I114" s="27"/>
      <c r="J114" s="27"/>
      <c r="K114" s="27"/>
      <c r="L114" s="27"/>
      <c r="M114" s="27"/>
      <c r="N114" s="27"/>
    </row>
    <row r="115" spans="1:14" s="23" customFormat="1" ht="13.5">
      <c r="A115" s="10"/>
      <c r="B115" s="10"/>
      <c r="C115" s="10"/>
      <c r="D115" s="10"/>
      <c r="E115" s="10"/>
      <c r="F115" s="27"/>
      <c r="G115" s="27"/>
      <c r="H115" s="27"/>
      <c r="I115" s="27"/>
      <c r="J115" s="27"/>
      <c r="K115" s="27"/>
      <c r="L115" s="27"/>
      <c r="M115" s="27"/>
      <c r="N115" s="27"/>
    </row>
    <row r="116" spans="1:14" s="23" customFormat="1" ht="13.5">
      <c r="A116" s="10"/>
      <c r="B116" s="10"/>
      <c r="C116" s="10"/>
      <c r="D116" s="10"/>
      <c r="E116" s="10"/>
      <c r="F116" s="27"/>
      <c r="G116" s="27"/>
      <c r="H116" s="27"/>
      <c r="I116" s="27"/>
      <c r="J116" s="27"/>
      <c r="K116" s="27"/>
      <c r="L116" s="27"/>
      <c r="M116" s="27"/>
      <c r="N116" s="27"/>
    </row>
    <row r="117" spans="1:14" s="23" customFormat="1" ht="13.5">
      <c r="A117" s="10"/>
      <c r="B117" s="10"/>
      <c r="C117" s="10"/>
      <c r="D117" s="10"/>
      <c r="E117" s="10"/>
      <c r="F117" s="27"/>
      <c r="G117" s="27"/>
      <c r="H117" s="27"/>
      <c r="I117" s="27"/>
      <c r="J117" s="27"/>
      <c r="K117" s="27"/>
      <c r="L117" s="27"/>
      <c r="M117" s="27"/>
      <c r="N117" s="27"/>
    </row>
    <row r="118" spans="1:14" s="23" customFormat="1" ht="13.5">
      <c r="A118" s="10"/>
      <c r="B118" s="10"/>
      <c r="C118" s="10"/>
      <c r="D118" s="10"/>
      <c r="E118" s="10"/>
      <c r="F118" s="27"/>
      <c r="G118" s="27"/>
      <c r="H118" s="27"/>
      <c r="I118" s="27"/>
      <c r="J118" s="27"/>
      <c r="K118" s="27"/>
      <c r="L118" s="27"/>
      <c r="M118" s="27"/>
      <c r="N118" s="27"/>
    </row>
    <row r="119" spans="1:14" s="23" customFormat="1" ht="13.5">
      <c r="A119" s="10"/>
      <c r="B119" s="10"/>
      <c r="C119" s="10"/>
      <c r="D119" s="10"/>
      <c r="E119" s="10"/>
      <c r="F119" s="27"/>
      <c r="G119" s="27"/>
      <c r="H119" s="27"/>
      <c r="I119" s="27"/>
      <c r="J119" s="27"/>
      <c r="K119" s="27"/>
      <c r="L119" s="27"/>
      <c r="M119" s="27"/>
      <c r="N119" s="27"/>
    </row>
    <row r="120" spans="1:14" s="23" customFormat="1" ht="13.5">
      <c r="A120" s="10"/>
      <c r="B120" s="10"/>
      <c r="C120" s="10"/>
      <c r="D120" s="10"/>
      <c r="E120" s="10"/>
      <c r="F120" s="27"/>
      <c r="G120" s="27"/>
      <c r="H120" s="27"/>
      <c r="I120" s="27"/>
      <c r="J120" s="27"/>
      <c r="K120" s="27"/>
      <c r="L120" s="27"/>
      <c r="M120" s="27"/>
      <c r="N120" s="27"/>
    </row>
    <row r="121" spans="1:14" s="23" customFormat="1" ht="13.5">
      <c r="A121" s="10"/>
      <c r="B121" s="10"/>
      <c r="C121" s="10"/>
      <c r="D121" s="10"/>
      <c r="E121" s="10"/>
      <c r="F121" s="27"/>
      <c r="G121" s="27"/>
      <c r="H121" s="27"/>
      <c r="I121" s="27"/>
      <c r="J121" s="27"/>
      <c r="K121" s="27"/>
      <c r="L121" s="27"/>
      <c r="M121" s="27"/>
      <c r="N121" s="27"/>
    </row>
    <row r="122" spans="1:14" s="23" customFormat="1" ht="13.5">
      <c r="A122" s="10"/>
      <c r="B122" s="10"/>
      <c r="C122" s="10"/>
      <c r="D122" s="10"/>
      <c r="E122" s="10"/>
      <c r="F122" s="27"/>
      <c r="G122" s="27"/>
      <c r="H122" s="27"/>
      <c r="I122" s="27"/>
      <c r="J122" s="27"/>
      <c r="K122" s="27"/>
      <c r="L122" s="27"/>
      <c r="M122" s="27"/>
      <c r="N122" s="27"/>
    </row>
    <row r="123" spans="1:14" s="23" customFormat="1" ht="13.5">
      <c r="A123" s="10"/>
      <c r="B123" s="10"/>
      <c r="C123" s="10"/>
      <c r="D123" s="10"/>
      <c r="E123" s="10"/>
      <c r="F123" s="27"/>
      <c r="G123" s="27"/>
      <c r="H123" s="27"/>
      <c r="I123" s="27"/>
      <c r="J123" s="27"/>
      <c r="K123" s="27"/>
      <c r="L123" s="27"/>
      <c r="M123" s="27"/>
      <c r="N123" s="27"/>
    </row>
    <row r="124" spans="1:14" s="23" customFormat="1" ht="13.5">
      <c r="A124" s="10"/>
      <c r="B124" s="10"/>
      <c r="C124" s="10"/>
      <c r="D124" s="10"/>
      <c r="E124" s="10"/>
      <c r="F124" s="27"/>
      <c r="G124" s="27"/>
      <c r="H124" s="27"/>
      <c r="I124" s="27"/>
      <c r="J124" s="27"/>
      <c r="K124" s="27"/>
      <c r="L124" s="27"/>
      <c r="M124" s="27"/>
      <c r="N124" s="27"/>
    </row>
    <row r="125" spans="1:14" s="23" customFormat="1" ht="13.5">
      <c r="A125" s="10"/>
      <c r="B125" s="10"/>
      <c r="C125" s="10"/>
      <c r="D125" s="10"/>
      <c r="E125" s="10"/>
      <c r="F125" s="27"/>
      <c r="G125" s="27"/>
      <c r="H125" s="27"/>
      <c r="I125" s="27"/>
      <c r="J125" s="27"/>
      <c r="K125" s="27"/>
      <c r="L125" s="27"/>
      <c r="M125" s="27"/>
      <c r="N125" s="27"/>
    </row>
    <row r="126" spans="1:14" s="23" customFormat="1" ht="13.5">
      <c r="A126" s="10"/>
      <c r="B126" s="10"/>
      <c r="C126" s="10"/>
      <c r="D126" s="10"/>
      <c r="E126" s="10"/>
      <c r="F126" s="27"/>
      <c r="G126" s="27"/>
      <c r="H126" s="27"/>
      <c r="I126" s="27"/>
      <c r="J126" s="27"/>
      <c r="K126" s="27"/>
      <c r="L126" s="27"/>
      <c r="M126" s="27"/>
      <c r="N126" s="27"/>
    </row>
    <row r="127" spans="1:14" s="23" customFormat="1" ht="13.5">
      <c r="A127" s="10"/>
      <c r="B127" s="10"/>
      <c r="C127" s="10"/>
      <c r="D127" s="10"/>
      <c r="E127" s="10"/>
      <c r="F127" s="27"/>
      <c r="G127" s="27"/>
      <c r="H127" s="27"/>
      <c r="I127" s="27"/>
      <c r="J127" s="27"/>
      <c r="K127" s="27"/>
      <c r="L127" s="27"/>
      <c r="M127" s="27"/>
      <c r="N127" s="27"/>
    </row>
    <row r="128" spans="1:14" s="23" customFormat="1" ht="13.5">
      <c r="A128" s="10"/>
      <c r="B128" s="10"/>
      <c r="C128" s="10"/>
      <c r="D128" s="10"/>
      <c r="E128" s="10"/>
      <c r="F128" s="27"/>
      <c r="G128" s="27"/>
      <c r="H128" s="27"/>
      <c r="I128" s="27"/>
      <c r="J128" s="27"/>
      <c r="K128" s="27"/>
      <c r="L128" s="27"/>
      <c r="M128" s="27"/>
      <c r="N128" s="27"/>
    </row>
    <row r="129" spans="1:14" s="23" customFormat="1" ht="13.5">
      <c r="A129" s="10"/>
      <c r="B129" s="10"/>
      <c r="C129" s="10"/>
      <c r="D129" s="10"/>
      <c r="E129" s="10"/>
      <c r="F129" s="27"/>
      <c r="G129" s="27"/>
      <c r="H129" s="27"/>
      <c r="I129" s="27"/>
      <c r="J129" s="27"/>
      <c r="K129" s="27"/>
      <c r="L129" s="27"/>
      <c r="M129" s="27"/>
      <c r="N129" s="27"/>
    </row>
    <row r="130" spans="1:14" s="23" customFormat="1" ht="13.5">
      <c r="A130" s="10"/>
      <c r="B130" s="10"/>
      <c r="C130" s="10"/>
      <c r="D130" s="10"/>
      <c r="E130" s="10"/>
      <c r="F130" s="27"/>
      <c r="G130" s="27"/>
      <c r="H130" s="27"/>
      <c r="I130" s="27"/>
      <c r="J130" s="27"/>
      <c r="K130" s="27"/>
      <c r="L130" s="27"/>
      <c r="M130" s="27"/>
      <c r="N130" s="27"/>
    </row>
    <row r="131" spans="1:14" s="23" customFormat="1" ht="13.5">
      <c r="A131" s="10"/>
      <c r="B131" s="10"/>
      <c r="C131" s="10"/>
      <c r="D131" s="10"/>
      <c r="E131" s="10"/>
      <c r="F131" s="27"/>
      <c r="G131" s="27"/>
      <c r="H131" s="27"/>
      <c r="I131" s="27"/>
      <c r="J131" s="27"/>
      <c r="K131" s="27"/>
      <c r="L131" s="27"/>
      <c r="M131" s="27"/>
      <c r="N131" s="27"/>
    </row>
    <row r="132" spans="1:14" s="23" customFormat="1" ht="13.5">
      <c r="A132" s="10"/>
      <c r="B132" s="10"/>
      <c r="C132" s="10"/>
      <c r="D132" s="10"/>
      <c r="E132" s="10"/>
      <c r="F132" s="27"/>
      <c r="G132" s="27"/>
      <c r="H132" s="27"/>
      <c r="I132" s="27"/>
      <c r="J132" s="27"/>
      <c r="K132" s="27"/>
      <c r="L132" s="27"/>
      <c r="M132" s="27"/>
      <c r="N132" s="27"/>
    </row>
    <row r="133" spans="1:14" s="23" customFormat="1" ht="13.5">
      <c r="A133" s="10"/>
      <c r="B133" s="10"/>
      <c r="C133" s="10"/>
      <c r="D133" s="10"/>
      <c r="E133" s="10"/>
      <c r="F133" s="27"/>
      <c r="G133" s="27"/>
      <c r="H133" s="27"/>
      <c r="I133" s="27"/>
      <c r="J133" s="27"/>
      <c r="K133" s="27"/>
      <c r="L133" s="27"/>
      <c r="M133" s="27"/>
      <c r="N133" s="27"/>
    </row>
    <row r="134" spans="1:14" s="23" customFormat="1" ht="13.5">
      <c r="A134" s="10"/>
      <c r="B134" s="10"/>
      <c r="C134" s="10"/>
      <c r="D134" s="10"/>
      <c r="E134" s="10"/>
      <c r="F134" s="27"/>
      <c r="G134" s="27"/>
      <c r="H134" s="27"/>
      <c r="I134" s="27"/>
      <c r="J134" s="27"/>
      <c r="K134" s="27"/>
      <c r="L134" s="27"/>
      <c r="M134" s="27"/>
      <c r="N134" s="27"/>
    </row>
    <row r="135" spans="1:14" s="23" customFormat="1" ht="13.5">
      <c r="A135" s="10"/>
      <c r="B135" s="10"/>
      <c r="C135" s="10"/>
      <c r="D135" s="10"/>
      <c r="E135" s="10"/>
      <c r="F135" s="27"/>
      <c r="G135" s="27"/>
      <c r="H135" s="27"/>
      <c r="I135" s="27"/>
      <c r="J135" s="27"/>
      <c r="K135" s="27"/>
      <c r="L135" s="27"/>
      <c r="M135" s="27"/>
      <c r="N135" s="27"/>
    </row>
    <row r="136" spans="1:14" s="23" customFormat="1" ht="13.5">
      <c r="A136" s="10"/>
      <c r="B136" s="10"/>
      <c r="C136" s="10"/>
      <c r="D136" s="10"/>
      <c r="E136" s="10"/>
      <c r="F136" s="27"/>
      <c r="G136" s="27"/>
      <c r="H136" s="27"/>
      <c r="I136" s="27"/>
      <c r="J136" s="27"/>
      <c r="K136" s="27"/>
      <c r="L136" s="27"/>
      <c r="M136" s="27"/>
      <c r="N136" s="27"/>
    </row>
    <row r="137" spans="1:14" s="23" customFormat="1" ht="13.5">
      <c r="A137" s="10"/>
      <c r="B137" s="10"/>
      <c r="C137" s="10"/>
      <c r="D137" s="10"/>
      <c r="E137" s="10"/>
      <c r="F137" s="27"/>
      <c r="G137" s="27"/>
      <c r="H137" s="27"/>
      <c r="I137" s="27"/>
      <c r="J137" s="27"/>
      <c r="K137" s="27"/>
      <c r="L137" s="27"/>
      <c r="M137" s="27"/>
      <c r="N137" s="27"/>
    </row>
    <row r="138" spans="1:14" s="23" customFormat="1" ht="13.5">
      <c r="A138" s="10"/>
      <c r="B138" s="10"/>
      <c r="C138" s="10"/>
      <c r="D138" s="10"/>
      <c r="E138" s="10"/>
      <c r="F138" s="27"/>
      <c r="G138" s="27"/>
      <c r="H138" s="27"/>
      <c r="I138" s="27"/>
      <c r="J138" s="27"/>
      <c r="K138" s="27"/>
      <c r="L138" s="27"/>
      <c r="M138" s="27"/>
      <c r="N138" s="27"/>
    </row>
    <row r="139" spans="1:14" s="23" customFormat="1" ht="13.5">
      <c r="A139" s="10"/>
      <c r="B139" s="10"/>
      <c r="C139" s="10"/>
      <c r="D139" s="10"/>
      <c r="E139" s="10"/>
      <c r="F139" s="27"/>
      <c r="G139" s="27"/>
      <c r="H139" s="27"/>
      <c r="I139" s="27"/>
      <c r="J139" s="27"/>
      <c r="K139" s="27"/>
      <c r="L139" s="27"/>
      <c r="M139" s="27"/>
      <c r="N139" s="27"/>
    </row>
    <row r="140" spans="1:14" s="23" customFormat="1" ht="13.5">
      <c r="A140" s="10"/>
      <c r="B140" s="10"/>
      <c r="C140" s="10"/>
      <c r="D140" s="10"/>
      <c r="E140" s="10"/>
      <c r="F140" s="27"/>
      <c r="G140" s="27"/>
      <c r="H140" s="27"/>
      <c r="I140" s="27"/>
      <c r="J140" s="27"/>
      <c r="K140" s="27"/>
      <c r="L140" s="27"/>
      <c r="M140" s="27"/>
      <c r="N140" s="27"/>
    </row>
    <row r="141" spans="1:14" s="23" customFormat="1" ht="13.5">
      <c r="A141" s="10"/>
      <c r="B141" s="10"/>
      <c r="C141" s="10"/>
      <c r="D141" s="10"/>
      <c r="E141" s="10"/>
      <c r="F141" s="27"/>
      <c r="G141" s="27"/>
      <c r="H141" s="27"/>
      <c r="I141" s="27"/>
      <c r="J141" s="27"/>
      <c r="K141" s="27"/>
      <c r="L141" s="27"/>
      <c r="M141" s="27"/>
      <c r="N141" s="27"/>
    </row>
    <row r="142" spans="1:14" s="23" customFormat="1" ht="13.5">
      <c r="A142" s="10"/>
      <c r="B142" s="10"/>
      <c r="C142" s="10"/>
      <c r="D142" s="10"/>
      <c r="E142" s="10"/>
      <c r="F142" s="27"/>
      <c r="G142" s="27"/>
      <c r="H142" s="27"/>
      <c r="I142" s="27"/>
      <c r="J142" s="27"/>
      <c r="K142" s="27"/>
      <c r="L142" s="27"/>
      <c r="M142" s="27"/>
      <c r="N142" s="27"/>
    </row>
    <row r="143" spans="1:14" s="23" customFormat="1" ht="13.5">
      <c r="A143" s="10"/>
      <c r="B143" s="10"/>
      <c r="C143" s="10"/>
      <c r="D143" s="10"/>
      <c r="E143" s="10"/>
      <c r="F143" s="27"/>
      <c r="G143" s="27"/>
      <c r="H143" s="27"/>
      <c r="I143" s="27"/>
      <c r="J143" s="27"/>
      <c r="K143" s="27"/>
      <c r="L143" s="27"/>
      <c r="M143" s="27"/>
      <c r="N143" s="27"/>
    </row>
    <row r="144" spans="1:14" s="23" customFormat="1" ht="13.5">
      <c r="A144" s="10"/>
      <c r="B144" s="10"/>
      <c r="C144" s="10"/>
      <c r="D144" s="10"/>
      <c r="E144" s="10"/>
      <c r="F144" s="27"/>
      <c r="G144" s="27"/>
      <c r="H144" s="27"/>
      <c r="I144" s="27"/>
      <c r="J144" s="27"/>
      <c r="K144" s="27"/>
      <c r="L144" s="27"/>
      <c r="M144" s="27"/>
      <c r="N144" s="27"/>
    </row>
    <row r="145" spans="1:14" s="23" customFormat="1" ht="13.5">
      <c r="A145" s="10"/>
      <c r="B145" s="10"/>
      <c r="C145" s="10"/>
      <c r="D145" s="10"/>
      <c r="E145" s="10"/>
      <c r="F145" s="27"/>
      <c r="G145" s="27"/>
      <c r="H145" s="27"/>
      <c r="I145" s="27"/>
      <c r="J145" s="27"/>
      <c r="K145" s="27"/>
      <c r="L145" s="27"/>
      <c r="M145" s="27"/>
      <c r="N145" s="27"/>
    </row>
    <row r="146" spans="1:14" s="23" customFormat="1" ht="13.5">
      <c r="A146" s="10"/>
      <c r="B146" s="10"/>
      <c r="C146" s="10"/>
      <c r="D146" s="10"/>
      <c r="E146" s="10"/>
      <c r="F146" s="27"/>
      <c r="G146" s="27"/>
      <c r="H146" s="27"/>
      <c r="I146" s="27"/>
      <c r="J146" s="27"/>
      <c r="K146" s="27"/>
      <c r="L146" s="27"/>
      <c r="M146" s="27"/>
      <c r="N146" s="27"/>
    </row>
    <row r="147" spans="1:14" s="23" customFormat="1" ht="13.5">
      <c r="A147" s="10"/>
      <c r="B147" s="10"/>
      <c r="C147" s="10"/>
      <c r="D147" s="10"/>
      <c r="E147" s="10"/>
      <c r="F147" s="27"/>
      <c r="G147" s="27"/>
      <c r="H147" s="27"/>
      <c r="I147" s="27"/>
      <c r="J147" s="27"/>
      <c r="K147" s="27"/>
      <c r="L147" s="27"/>
      <c r="M147" s="27"/>
      <c r="N147" s="27"/>
    </row>
    <row r="148" spans="1:14" s="23" customFormat="1" ht="13.5">
      <c r="A148" s="10"/>
      <c r="B148" s="10"/>
      <c r="C148" s="10"/>
      <c r="D148" s="10"/>
      <c r="E148" s="10"/>
      <c r="F148" s="27"/>
      <c r="G148" s="27"/>
      <c r="H148" s="27"/>
      <c r="I148" s="27"/>
      <c r="J148" s="27"/>
      <c r="K148" s="27"/>
      <c r="L148" s="27"/>
      <c r="M148" s="27"/>
      <c r="N148" s="27"/>
    </row>
    <row r="149" spans="1:14" s="23" customFormat="1" ht="13.5">
      <c r="A149" s="10"/>
      <c r="B149" s="10"/>
      <c r="C149" s="10"/>
      <c r="D149" s="10"/>
      <c r="E149" s="10"/>
      <c r="F149" s="27"/>
      <c r="G149" s="27"/>
      <c r="H149" s="27"/>
      <c r="I149" s="27"/>
      <c r="J149" s="27"/>
      <c r="K149" s="27"/>
      <c r="L149" s="27"/>
      <c r="M149" s="27"/>
      <c r="N149" s="27"/>
    </row>
    <row r="150" spans="1:14" s="23" customFormat="1" ht="13.5">
      <c r="A150" s="10"/>
      <c r="B150" s="10"/>
      <c r="C150" s="10"/>
      <c r="D150" s="10"/>
      <c r="E150" s="10"/>
      <c r="F150" s="27"/>
      <c r="G150" s="27"/>
      <c r="H150" s="27"/>
      <c r="I150" s="27"/>
      <c r="J150" s="27"/>
      <c r="K150" s="27"/>
      <c r="L150" s="27"/>
      <c r="M150" s="27"/>
      <c r="N150" s="27"/>
    </row>
    <row r="151" spans="1:14" s="23" customFormat="1" ht="13.5">
      <c r="A151" s="10"/>
      <c r="B151" s="10"/>
      <c r="C151" s="10"/>
      <c r="D151" s="10"/>
      <c r="E151" s="10"/>
      <c r="F151" s="27"/>
      <c r="G151" s="27"/>
      <c r="H151" s="27"/>
      <c r="I151" s="27"/>
      <c r="J151" s="27"/>
      <c r="K151" s="27"/>
      <c r="L151" s="27"/>
      <c r="M151" s="27"/>
      <c r="N151" s="27"/>
    </row>
    <row r="152" spans="1:14" s="23" customFormat="1" ht="13.5">
      <c r="A152" s="10"/>
      <c r="B152" s="10"/>
      <c r="C152" s="10"/>
      <c r="D152" s="10"/>
      <c r="E152" s="10"/>
      <c r="F152" s="27"/>
      <c r="G152" s="27"/>
      <c r="H152" s="27"/>
      <c r="I152" s="27"/>
      <c r="J152" s="27"/>
      <c r="K152" s="27"/>
      <c r="L152" s="27"/>
      <c r="M152" s="27"/>
      <c r="N152" s="27"/>
    </row>
    <row r="153" spans="1:14" s="23" customFormat="1" ht="13.5">
      <c r="A153" s="10"/>
      <c r="B153" s="10"/>
      <c r="C153" s="10"/>
      <c r="D153" s="10"/>
      <c r="E153" s="10"/>
      <c r="F153" s="27"/>
      <c r="G153" s="27"/>
      <c r="H153" s="27"/>
      <c r="I153" s="27"/>
      <c r="J153" s="27"/>
      <c r="K153" s="27"/>
      <c r="L153" s="27"/>
      <c r="M153" s="27"/>
      <c r="N153" s="27"/>
    </row>
    <row r="154" spans="1:14" s="23" customFormat="1" ht="13.5">
      <c r="A154" s="10"/>
      <c r="B154" s="10"/>
      <c r="C154" s="10"/>
      <c r="D154" s="10"/>
      <c r="E154" s="10"/>
      <c r="F154" s="27"/>
      <c r="G154" s="27"/>
      <c r="H154" s="27"/>
      <c r="I154" s="27"/>
      <c r="J154" s="27"/>
      <c r="K154" s="27"/>
      <c r="L154" s="27"/>
      <c r="M154" s="27"/>
      <c r="N154" s="27"/>
    </row>
    <row r="155" spans="1:14" s="23" customFormat="1" ht="13.5">
      <c r="A155" s="10"/>
      <c r="B155" s="10"/>
      <c r="C155" s="10"/>
      <c r="D155" s="10"/>
      <c r="E155" s="10"/>
      <c r="F155" s="27"/>
      <c r="G155" s="27"/>
      <c r="H155" s="27"/>
      <c r="I155" s="27"/>
      <c r="J155" s="27"/>
      <c r="K155" s="27"/>
      <c r="L155" s="27"/>
      <c r="M155" s="27"/>
      <c r="N155" s="27"/>
    </row>
    <row r="156" spans="1:14" s="23" customFormat="1" ht="13.5">
      <c r="A156" s="10"/>
      <c r="B156" s="10"/>
      <c r="C156" s="10"/>
      <c r="D156" s="10"/>
      <c r="E156" s="10"/>
      <c r="F156" s="27"/>
      <c r="G156" s="27"/>
      <c r="H156" s="27"/>
      <c r="I156" s="27"/>
      <c r="J156" s="27"/>
      <c r="K156" s="27"/>
      <c r="L156" s="27"/>
      <c r="M156" s="27"/>
      <c r="N156" s="27"/>
    </row>
    <row r="157" spans="1:14" s="23" customFormat="1" ht="13.5">
      <c r="A157" s="10"/>
      <c r="B157" s="10"/>
      <c r="C157" s="10"/>
      <c r="D157" s="10"/>
      <c r="E157" s="10"/>
      <c r="F157" s="27"/>
      <c r="G157" s="27"/>
      <c r="H157" s="27"/>
      <c r="I157" s="27"/>
      <c r="J157" s="27"/>
      <c r="K157" s="27"/>
      <c r="L157" s="27"/>
      <c r="M157" s="27"/>
      <c r="N157" s="27"/>
    </row>
    <row r="158" spans="1:14" s="23" customFormat="1" ht="13.5">
      <c r="A158" s="10"/>
      <c r="B158" s="10"/>
      <c r="C158" s="10"/>
      <c r="D158" s="10"/>
      <c r="E158" s="10"/>
      <c r="F158" s="27"/>
      <c r="G158" s="27"/>
      <c r="H158" s="27"/>
      <c r="I158" s="27"/>
      <c r="J158" s="27"/>
      <c r="K158" s="27"/>
      <c r="L158" s="27"/>
      <c r="M158" s="27"/>
      <c r="N158" s="27"/>
    </row>
    <row r="159" spans="1:14" s="23" customFormat="1" ht="13.5">
      <c r="A159" s="10"/>
      <c r="B159" s="10"/>
      <c r="C159" s="10"/>
      <c r="D159" s="10"/>
      <c r="E159" s="10"/>
      <c r="F159" s="27"/>
      <c r="G159" s="27"/>
      <c r="H159" s="27"/>
      <c r="I159" s="27"/>
      <c r="J159" s="27"/>
      <c r="K159" s="27"/>
      <c r="L159" s="27"/>
      <c r="M159" s="27"/>
      <c r="N159" s="27"/>
    </row>
    <row r="160" spans="1:14" s="23" customFormat="1" ht="13.5">
      <c r="A160" s="10"/>
      <c r="B160" s="10"/>
      <c r="C160" s="10"/>
      <c r="D160" s="10"/>
      <c r="E160" s="10"/>
      <c r="F160" s="27"/>
      <c r="G160" s="27"/>
      <c r="H160" s="27"/>
      <c r="I160" s="27"/>
      <c r="J160" s="27"/>
      <c r="K160" s="27"/>
      <c r="L160" s="27"/>
      <c r="M160" s="27"/>
      <c r="N160" s="27"/>
    </row>
    <row r="161" spans="1:14" s="23" customFormat="1" ht="13.5">
      <c r="A161" s="10"/>
      <c r="B161" s="10"/>
      <c r="C161" s="10"/>
      <c r="D161" s="10"/>
      <c r="E161" s="10"/>
      <c r="F161" s="27"/>
      <c r="G161" s="27"/>
      <c r="H161" s="27"/>
      <c r="I161" s="27"/>
      <c r="J161" s="27"/>
      <c r="K161" s="27"/>
      <c r="L161" s="27"/>
      <c r="M161" s="27"/>
      <c r="N161" s="27"/>
    </row>
    <row r="162" spans="1:14" s="23" customFormat="1" ht="13.5">
      <c r="A162" s="10"/>
      <c r="B162" s="10"/>
      <c r="C162" s="10"/>
      <c r="D162" s="10"/>
      <c r="E162" s="10"/>
      <c r="F162" s="27"/>
      <c r="G162" s="27"/>
      <c r="H162" s="27"/>
      <c r="I162" s="27"/>
      <c r="J162" s="27"/>
      <c r="K162" s="27"/>
      <c r="L162" s="27"/>
      <c r="M162" s="27"/>
      <c r="N162" s="27"/>
    </row>
    <row r="163" spans="1:14" s="23" customFormat="1" ht="13.5">
      <c r="A163" s="10"/>
      <c r="B163" s="10"/>
      <c r="C163" s="10"/>
      <c r="D163" s="10"/>
      <c r="E163" s="10"/>
      <c r="F163" s="27"/>
      <c r="G163" s="27"/>
      <c r="H163" s="27"/>
      <c r="I163" s="27"/>
      <c r="J163" s="27"/>
      <c r="K163" s="27"/>
      <c r="L163" s="27"/>
      <c r="M163" s="27"/>
      <c r="N163" s="27"/>
    </row>
    <row r="164" spans="1:14" s="23" customFormat="1" ht="13.5">
      <c r="A164" s="10"/>
      <c r="B164" s="10"/>
      <c r="C164" s="10"/>
      <c r="D164" s="10"/>
      <c r="E164" s="10"/>
      <c r="F164" s="27"/>
      <c r="G164" s="27"/>
      <c r="H164" s="27"/>
      <c r="I164" s="27"/>
      <c r="J164" s="27"/>
      <c r="K164" s="27"/>
      <c r="L164" s="27"/>
      <c r="M164" s="27"/>
      <c r="N164" s="27"/>
    </row>
    <row r="165" spans="1:14" s="23" customFormat="1" ht="13.5">
      <c r="A165" s="10"/>
      <c r="B165" s="10"/>
      <c r="C165" s="10"/>
      <c r="D165" s="10"/>
      <c r="E165" s="10"/>
      <c r="F165" s="27"/>
      <c r="G165" s="27"/>
      <c r="H165" s="27"/>
      <c r="I165" s="27"/>
      <c r="J165" s="27"/>
      <c r="K165" s="27"/>
      <c r="L165" s="27"/>
      <c r="M165" s="27"/>
      <c r="N165" s="27"/>
    </row>
    <row r="166" spans="1:14" s="23" customFormat="1" ht="13.5">
      <c r="A166" s="10"/>
      <c r="B166" s="10"/>
      <c r="C166" s="10"/>
      <c r="D166" s="10"/>
      <c r="E166" s="10"/>
      <c r="F166" s="27"/>
      <c r="G166" s="27"/>
      <c r="H166" s="27"/>
      <c r="I166" s="27"/>
      <c r="J166" s="27"/>
      <c r="K166" s="27"/>
      <c r="L166" s="27"/>
      <c r="M166" s="27"/>
      <c r="N166" s="27"/>
    </row>
    <row r="167" spans="1:14" s="23" customFormat="1" ht="13.5">
      <c r="A167" s="10"/>
      <c r="B167" s="10"/>
      <c r="C167" s="10"/>
      <c r="D167" s="10"/>
      <c r="E167" s="10"/>
      <c r="F167" s="27"/>
      <c r="G167" s="27"/>
      <c r="H167" s="27"/>
      <c r="I167" s="27"/>
      <c r="J167" s="27"/>
      <c r="K167" s="27"/>
      <c r="L167" s="27"/>
      <c r="M167" s="27"/>
      <c r="N167" s="27"/>
    </row>
    <row r="168" spans="1:14" s="23" customFormat="1" ht="13.5">
      <c r="A168" s="10"/>
      <c r="B168" s="10"/>
      <c r="C168" s="10"/>
      <c r="D168" s="10"/>
      <c r="E168" s="10"/>
      <c r="F168" s="27"/>
      <c r="G168" s="27"/>
      <c r="H168" s="27"/>
      <c r="I168" s="27"/>
      <c r="J168" s="27"/>
      <c r="K168" s="27"/>
      <c r="L168" s="27"/>
      <c r="M168" s="27"/>
      <c r="N168" s="27"/>
    </row>
    <row r="169" spans="1:14" s="23" customFormat="1" ht="13.5">
      <c r="A169" s="10"/>
      <c r="B169" s="10"/>
      <c r="C169" s="10"/>
      <c r="D169" s="10"/>
      <c r="E169" s="10"/>
      <c r="F169" s="27"/>
      <c r="G169" s="27"/>
      <c r="H169" s="27"/>
      <c r="I169" s="27"/>
      <c r="J169" s="27"/>
      <c r="K169" s="27"/>
      <c r="L169" s="27"/>
      <c r="M169" s="27"/>
      <c r="N169" s="27"/>
    </row>
    <row r="170" spans="1:14" s="23" customFormat="1" ht="13.5">
      <c r="A170" s="10"/>
      <c r="B170" s="10"/>
      <c r="C170" s="10"/>
      <c r="D170" s="10"/>
      <c r="E170" s="10"/>
      <c r="F170" s="27"/>
      <c r="G170" s="27"/>
      <c r="H170" s="27"/>
      <c r="I170" s="27"/>
      <c r="J170" s="27"/>
      <c r="K170" s="27"/>
      <c r="L170" s="27"/>
      <c r="M170" s="27"/>
      <c r="N170" s="27"/>
    </row>
    <row r="171" spans="1:14" s="23" customFormat="1" ht="13.5">
      <c r="A171" s="10"/>
      <c r="B171" s="10"/>
      <c r="C171" s="10"/>
      <c r="D171" s="10"/>
      <c r="E171" s="10"/>
      <c r="F171" s="27"/>
      <c r="G171" s="27"/>
      <c r="H171" s="27"/>
      <c r="I171" s="27"/>
      <c r="J171" s="27"/>
      <c r="K171" s="27"/>
      <c r="L171" s="27"/>
      <c r="M171" s="27"/>
      <c r="N171" s="27"/>
    </row>
    <row r="172" spans="1:14" s="23" customFormat="1" ht="13.5">
      <c r="A172" s="10"/>
      <c r="B172" s="10"/>
      <c r="C172" s="10"/>
      <c r="D172" s="10"/>
      <c r="E172" s="10"/>
      <c r="F172" s="27"/>
      <c r="G172" s="27"/>
      <c r="H172" s="27"/>
      <c r="I172" s="27"/>
      <c r="J172" s="27"/>
      <c r="K172" s="27"/>
      <c r="L172" s="27"/>
      <c r="M172" s="27"/>
      <c r="N172" s="27"/>
    </row>
    <row r="173" spans="1:14" s="23" customFormat="1" ht="13.5">
      <c r="A173" s="10"/>
      <c r="B173" s="10"/>
      <c r="C173" s="10"/>
      <c r="D173" s="10"/>
      <c r="E173" s="10"/>
      <c r="F173" s="27"/>
      <c r="G173" s="27"/>
      <c r="H173" s="27"/>
      <c r="I173" s="27"/>
      <c r="J173" s="27"/>
      <c r="K173" s="27"/>
      <c r="L173" s="27"/>
      <c r="M173" s="27"/>
      <c r="N173" s="27"/>
    </row>
    <row r="174" spans="1:14" s="23" customFormat="1" ht="13.5">
      <c r="A174" s="10"/>
      <c r="B174" s="10"/>
      <c r="C174" s="10"/>
      <c r="D174" s="10"/>
      <c r="E174" s="10"/>
      <c r="F174" s="27"/>
      <c r="G174" s="27"/>
      <c r="H174" s="27"/>
      <c r="I174" s="27"/>
      <c r="J174" s="27"/>
      <c r="K174" s="27"/>
      <c r="L174" s="27"/>
      <c r="M174" s="27"/>
      <c r="N174" s="27"/>
    </row>
    <row r="175" spans="1:14" s="23" customFormat="1" ht="13.5">
      <c r="A175" s="10"/>
      <c r="B175" s="10"/>
      <c r="C175" s="10"/>
      <c r="D175" s="10"/>
      <c r="E175" s="10"/>
      <c r="F175" s="27"/>
      <c r="G175" s="27"/>
      <c r="H175" s="27"/>
      <c r="I175" s="27"/>
      <c r="J175" s="27"/>
      <c r="K175" s="27"/>
      <c r="L175" s="27"/>
      <c r="M175" s="27"/>
      <c r="N175" s="27"/>
    </row>
    <row r="176" spans="1:14" s="23" customFormat="1" ht="13.5">
      <c r="A176" s="10"/>
      <c r="B176" s="10"/>
      <c r="C176" s="10"/>
      <c r="D176" s="10"/>
      <c r="E176" s="10"/>
      <c r="F176" s="27"/>
      <c r="G176" s="27"/>
      <c r="H176" s="27"/>
      <c r="I176" s="27"/>
      <c r="J176" s="27"/>
      <c r="K176" s="27"/>
      <c r="L176" s="27"/>
      <c r="M176" s="27"/>
      <c r="N176" s="27"/>
    </row>
    <row r="177" spans="1:14" s="23" customFormat="1" ht="13.5">
      <c r="A177" s="10"/>
      <c r="B177" s="10"/>
      <c r="C177" s="10"/>
      <c r="D177" s="10"/>
      <c r="E177" s="10"/>
      <c r="F177" s="27"/>
      <c r="G177" s="27"/>
      <c r="H177" s="27"/>
      <c r="I177" s="27"/>
      <c r="J177" s="27"/>
      <c r="K177" s="27"/>
      <c r="L177" s="27"/>
      <c r="M177" s="27"/>
      <c r="N177" s="27"/>
    </row>
    <row r="178" spans="1:14" s="23" customFormat="1" ht="13.5">
      <c r="A178" s="10"/>
      <c r="B178" s="10"/>
      <c r="C178" s="10"/>
      <c r="D178" s="10"/>
      <c r="E178" s="10"/>
      <c r="F178" s="27"/>
      <c r="G178" s="27"/>
      <c r="H178" s="27"/>
      <c r="I178" s="27"/>
      <c r="J178" s="27"/>
      <c r="K178" s="27"/>
      <c r="L178" s="27"/>
      <c r="M178" s="27"/>
      <c r="N178" s="27"/>
    </row>
    <row r="179" spans="1:14" s="23" customFormat="1" ht="13.5">
      <c r="A179" s="10"/>
      <c r="B179" s="10"/>
      <c r="C179" s="10"/>
      <c r="D179" s="10"/>
      <c r="E179" s="10"/>
      <c r="F179" s="27"/>
      <c r="G179" s="27"/>
      <c r="H179" s="27"/>
      <c r="I179" s="27"/>
      <c r="J179" s="27"/>
      <c r="K179" s="27"/>
      <c r="L179" s="27"/>
      <c r="M179" s="27"/>
      <c r="N179" s="27"/>
    </row>
    <row r="180" spans="1:14" s="23" customFormat="1" ht="13.5">
      <c r="A180" s="10"/>
      <c r="B180" s="10"/>
      <c r="C180" s="10"/>
      <c r="D180" s="10"/>
      <c r="E180" s="10"/>
      <c r="F180" s="27"/>
      <c r="G180" s="27"/>
      <c r="H180" s="27"/>
      <c r="I180" s="27"/>
      <c r="J180" s="27"/>
      <c r="K180" s="27"/>
      <c r="L180" s="27"/>
      <c r="M180" s="27"/>
      <c r="N180" s="27"/>
    </row>
    <row r="181" spans="1:14" s="23" customFormat="1" ht="13.5">
      <c r="A181" s="10"/>
      <c r="B181" s="10"/>
      <c r="C181" s="10"/>
      <c r="D181" s="10"/>
      <c r="E181" s="10"/>
      <c r="F181" s="27"/>
      <c r="G181" s="27"/>
      <c r="H181" s="27"/>
      <c r="I181" s="27"/>
      <c r="J181" s="27"/>
      <c r="K181" s="27"/>
      <c r="L181" s="27"/>
      <c r="M181" s="27"/>
      <c r="N181" s="27"/>
    </row>
    <row r="182" spans="1:14" s="23" customFormat="1" ht="13.5">
      <c r="A182" s="10"/>
      <c r="B182" s="10"/>
      <c r="C182" s="10"/>
      <c r="D182" s="10"/>
      <c r="E182" s="10"/>
      <c r="F182" s="27"/>
      <c r="G182" s="27"/>
      <c r="H182" s="27"/>
      <c r="I182" s="27"/>
      <c r="J182" s="27"/>
      <c r="K182" s="27"/>
      <c r="L182" s="27"/>
      <c r="M182" s="27"/>
      <c r="N182" s="27"/>
    </row>
    <row r="183" spans="1:14" s="23" customFormat="1" ht="13.5">
      <c r="A183" s="10"/>
      <c r="B183" s="10"/>
      <c r="C183" s="10"/>
      <c r="D183" s="10"/>
      <c r="E183" s="10"/>
      <c r="F183" s="27"/>
      <c r="G183" s="27"/>
      <c r="H183" s="27"/>
      <c r="I183" s="27"/>
      <c r="J183" s="27"/>
      <c r="K183" s="27"/>
      <c r="L183" s="27"/>
      <c r="M183" s="27"/>
      <c r="N183" s="27"/>
    </row>
    <row r="184" spans="1:14" s="23" customFormat="1" ht="13.5">
      <c r="A184" s="10"/>
      <c r="B184" s="10"/>
      <c r="C184" s="10"/>
      <c r="D184" s="10"/>
      <c r="E184" s="10"/>
      <c r="F184" s="27"/>
      <c r="G184" s="27"/>
      <c r="H184" s="27"/>
      <c r="I184" s="27"/>
      <c r="J184" s="27"/>
      <c r="K184" s="27"/>
      <c r="L184" s="27"/>
      <c r="M184" s="27"/>
      <c r="N184" s="27"/>
    </row>
    <row r="185" spans="1:14" s="23" customFormat="1" ht="13.5">
      <c r="A185" s="10"/>
      <c r="B185" s="10"/>
      <c r="C185" s="10"/>
      <c r="D185" s="10"/>
      <c r="E185" s="10"/>
      <c r="F185" s="27"/>
      <c r="G185" s="27"/>
      <c r="H185" s="27"/>
      <c r="I185" s="27"/>
      <c r="J185" s="27"/>
      <c r="K185" s="27"/>
      <c r="L185" s="27"/>
      <c r="M185" s="27"/>
      <c r="N185" s="27"/>
    </row>
    <row r="186" spans="1:14" s="23" customFormat="1" ht="13.5">
      <c r="A186" s="10"/>
      <c r="B186" s="10"/>
      <c r="C186" s="10"/>
      <c r="D186" s="10"/>
      <c r="E186" s="10"/>
      <c r="F186" s="27"/>
      <c r="G186" s="27"/>
      <c r="H186" s="27"/>
      <c r="I186" s="27"/>
      <c r="J186" s="27"/>
      <c r="K186" s="27"/>
      <c r="L186" s="27"/>
      <c r="M186" s="27"/>
      <c r="N186" s="27"/>
    </row>
    <row r="187" spans="1:14" s="23" customFormat="1" ht="13.5">
      <c r="A187" s="10"/>
      <c r="B187" s="10"/>
      <c r="C187" s="10"/>
      <c r="D187" s="10"/>
      <c r="E187" s="10"/>
      <c r="F187" s="27"/>
      <c r="G187" s="27"/>
      <c r="H187" s="27"/>
      <c r="I187" s="27"/>
      <c r="J187" s="27"/>
      <c r="K187" s="27"/>
      <c r="L187" s="27"/>
      <c r="M187" s="27"/>
      <c r="N187" s="27"/>
    </row>
    <row r="188" spans="1:14" s="23" customFormat="1" ht="13.5">
      <c r="A188" s="10"/>
      <c r="B188" s="10"/>
      <c r="C188" s="10"/>
      <c r="D188" s="10"/>
      <c r="E188" s="10"/>
      <c r="F188" s="27"/>
      <c r="G188" s="27"/>
      <c r="H188" s="27"/>
      <c r="I188" s="27"/>
      <c r="J188" s="27"/>
      <c r="K188" s="27"/>
      <c r="L188" s="27"/>
      <c r="M188" s="27"/>
      <c r="N188" s="27"/>
    </row>
    <row r="189" spans="1:14" s="23" customFormat="1" ht="13.5">
      <c r="A189" s="10"/>
      <c r="B189" s="10"/>
      <c r="C189" s="10"/>
      <c r="D189" s="10"/>
      <c r="E189" s="10"/>
      <c r="F189" s="27"/>
      <c r="G189" s="27"/>
      <c r="H189" s="27"/>
      <c r="I189" s="27"/>
      <c r="J189" s="27"/>
      <c r="K189" s="27"/>
      <c r="L189" s="27"/>
      <c r="M189" s="27"/>
      <c r="N189" s="27"/>
    </row>
    <row r="190" spans="1:14" s="23" customFormat="1" ht="13.5">
      <c r="A190" s="10"/>
      <c r="B190" s="10"/>
      <c r="C190" s="10"/>
      <c r="D190" s="10"/>
      <c r="E190" s="10"/>
      <c r="F190" s="27"/>
      <c r="G190" s="27"/>
      <c r="H190" s="27"/>
      <c r="I190" s="27"/>
      <c r="J190" s="27"/>
      <c r="K190" s="27"/>
      <c r="L190" s="27"/>
      <c r="M190" s="27"/>
      <c r="N190" s="27"/>
    </row>
    <row r="191" spans="1:14" s="23" customFormat="1" ht="13.5">
      <c r="A191" s="10"/>
      <c r="B191" s="10"/>
      <c r="C191" s="10"/>
      <c r="D191" s="10"/>
      <c r="E191" s="10"/>
      <c r="F191" s="27"/>
      <c r="G191" s="27"/>
      <c r="H191" s="27"/>
      <c r="I191" s="27"/>
      <c r="J191" s="27"/>
      <c r="K191" s="27"/>
      <c r="L191" s="27"/>
      <c r="M191" s="27"/>
      <c r="N191" s="27"/>
    </row>
    <row r="192" spans="1:14" s="23" customFormat="1" ht="13.5">
      <c r="A192" s="10"/>
      <c r="B192" s="10"/>
      <c r="C192" s="10"/>
      <c r="D192" s="10"/>
      <c r="E192" s="10"/>
      <c r="F192" s="27"/>
      <c r="G192" s="27"/>
      <c r="H192" s="27"/>
      <c r="I192" s="27"/>
      <c r="J192" s="27"/>
      <c r="K192" s="27"/>
      <c r="L192" s="27"/>
      <c r="M192" s="27"/>
      <c r="N192" s="27"/>
    </row>
    <row r="193" spans="1:14" s="23" customFormat="1" ht="13.5">
      <c r="A193" s="10"/>
      <c r="B193" s="10"/>
      <c r="C193" s="10"/>
      <c r="D193" s="10"/>
      <c r="E193" s="10"/>
      <c r="F193" s="27"/>
      <c r="G193" s="27"/>
      <c r="H193" s="27"/>
      <c r="I193" s="27"/>
      <c r="J193" s="27"/>
      <c r="K193" s="27"/>
      <c r="L193" s="27"/>
      <c r="M193" s="27"/>
      <c r="N193" s="27"/>
    </row>
    <row r="194" spans="1:14" s="23" customFormat="1" ht="13.5">
      <c r="A194" s="10"/>
      <c r="B194" s="10"/>
      <c r="C194" s="10"/>
      <c r="D194" s="10"/>
      <c r="E194" s="10"/>
      <c r="F194" s="27"/>
      <c r="G194" s="27"/>
      <c r="H194" s="27"/>
      <c r="I194" s="27"/>
      <c r="J194" s="27"/>
      <c r="K194" s="27"/>
      <c r="L194" s="27"/>
      <c r="M194" s="27"/>
      <c r="N194" s="27"/>
    </row>
    <row r="195" spans="1:14" s="23" customFormat="1" ht="13.5">
      <c r="A195" s="10"/>
      <c r="B195" s="10"/>
      <c r="C195" s="10"/>
      <c r="D195" s="10"/>
      <c r="E195" s="10"/>
      <c r="F195" s="27"/>
      <c r="G195" s="27"/>
      <c r="H195" s="27"/>
      <c r="I195" s="27"/>
      <c r="J195" s="27"/>
      <c r="K195" s="27"/>
      <c r="L195" s="27"/>
      <c r="M195" s="27"/>
      <c r="N195" s="27"/>
    </row>
    <row r="196" spans="1:14" s="23" customFormat="1" ht="13.5">
      <c r="A196" s="10"/>
      <c r="B196" s="10"/>
      <c r="C196" s="10"/>
      <c r="D196" s="10"/>
      <c r="E196" s="10"/>
      <c r="F196" s="27"/>
      <c r="G196" s="27"/>
      <c r="H196" s="27"/>
      <c r="I196" s="27"/>
      <c r="J196" s="27"/>
      <c r="K196" s="27"/>
      <c r="L196" s="27"/>
      <c r="M196" s="27"/>
      <c r="N196" s="27"/>
    </row>
    <row r="197" spans="1:14" s="23" customFormat="1" ht="13.5">
      <c r="A197" s="10"/>
      <c r="B197" s="10"/>
      <c r="C197" s="10"/>
      <c r="D197" s="10"/>
      <c r="E197" s="10"/>
      <c r="F197" s="27"/>
      <c r="G197" s="27"/>
      <c r="H197" s="27"/>
      <c r="I197" s="27"/>
      <c r="J197" s="27"/>
      <c r="K197" s="27"/>
      <c r="L197" s="27"/>
      <c r="M197" s="27"/>
      <c r="N197" s="27"/>
    </row>
    <row r="198" spans="1:14" s="23" customFormat="1" ht="13.5">
      <c r="A198" s="10"/>
      <c r="B198" s="10"/>
      <c r="C198" s="10"/>
      <c r="D198" s="10"/>
      <c r="E198" s="10"/>
      <c r="F198" s="27"/>
      <c r="G198" s="27"/>
      <c r="H198" s="27"/>
      <c r="I198" s="27"/>
      <c r="J198" s="27"/>
      <c r="K198" s="27"/>
      <c r="L198" s="27"/>
      <c r="M198" s="27"/>
      <c r="N198" s="27"/>
    </row>
    <row r="199" spans="1:14" s="23" customFormat="1" ht="13.5">
      <c r="A199" s="10"/>
      <c r="B199" s="10"/>
      <c r="C199" s="10"/>
      <c r="D199" s="10"/>
      <c r="E199" s="10"/>
      <c r="F199" s="27"/>
      <c r="G199" s="27"/>
      <c r="H199" s="27"/>
      <c r="I199" s="27"/>
      <c r="J199" s="27"/>
      <c r="K199" s="27"/>
      <c r="L199" s="27"/>
      <c r="M199" s="27"/>
      <c r="N199" s="27"/>
    </row>
    <row r="200" spans="1:14" s="23" customFormat="1" ht="13.5">
      <c r="A200" s="10"/>
      <c r="B200" s="10"/>
      <c r="C200" s="10"/>
      <c r="D200" s="10"/>
      <c r="E200" s="10"/>
      <c r="F200" s="27"/>
      <c r="G200" s="27"/>
      <c r="H200" s="27"/>
      <c r="I200" s="27"/>
      <c r="J200" s="27"/>
      <c r="K200" s="27"/>
      <c r="L200" s="27"/>
      <c r="M200" s="27"/>
      <c r="N200" s="27"/>
    </row>
    <row r="201" spans="1:14" s="23" customFormat="1" ht="13.5">
      <c r="A201" s="10"/>
      <c r="B201" s="10"/>
      <c r="C201" s="10"/>
      <c r="D201" s="10"/>
      <c r="E201" s="10"/>
      <c r="F201" s="27"/>
      <c r="G201" s="27"/>
      <c r="H201" s="27"/>
      <c r="I201" s="27"/>
      <c r="J201" s="27"/>
      <c r="K201" s="27"/>
      <c r="L201" s="27"/>
      <c r="M201" s="27"/>
      <c r="N201" s="27"/>
    </row>
    <row r="202" spans="1:14" s="23" customFormat="1" ht="13.5">
      <c r="A202" s="10"/>
      <c r="B202" s="10"/>
      <c r="C202" s="10"/>
      <c r="D202" s="10"/>
      <c r="E202" s="10"/>
      <c r="F202" s="27"/>
      <c r="G202" s="27"/>
      <c r="H202" s="27"/>
      <c r="I202" s="27"/>
      <c r="J202" s="27"/>
      <c r="K202" s="27"/>
      <c r="L202" s="27"/>
      <c r="M202" s="27"/>
      <c r="N202" s="27"/>
    </row>
    <row r="203" spans="1:14" s="23" customFormat="1" ht="13.5">
      <c r="A203" s="10"/>
      <c r="B203" s="10"/>
      <c r="C203" s="10"/>
      <c r="D203" s="10"/>
      <c r="E203" s="10"/>
      <c r="F203" s="27"/>
      <c r="G203" s="27"/>
      <c r="H203" s="27"/>
      <c r="I203" s="27"/>
      <c r="J203" s="27"/>
      <c r="K203" s="27"/>
      <c r="L203" s="27"/>
      <c r="M203" s="27"/>
      <c r="N203" s="27"/>
    </row>
    <row r="204" spans="1:14" s="23" customFormat="1" ht="13.5">
      <c r="A204" s="10"/>
      <c r="B204" s="10"/>
      <c r="C204" s="10"/>
      <c r="D204" s="10"/>
      <c r="E204" s="10"/>
      <c r="F204" s="27"/>
      <c r="G204" s="27"/>
      <c r="H204" s="27"/>
      <c r="I204" s="27"/>
      <c r="J204" s="27"/>
      <c r="K204" s="27"/>
      <c r="L204" s="27"/>
      <c r="M204" s="27"/>
      <c r="N204" s="27"/>
    </row>
    <row r="205" spans="1:14" s="23" customFormat="1" ht="13.5">
      <c r="A205" s="10"/>
      <c r="B205" s="10"/>
      <c r="C205" s="10"/>
      <c r="D205" s="10"/>
      <c r="E205" s="10"/>
      <c r="F205" s="27"/>
      <c r="G205" s="27"/>
      <c r="H205" s="27"/>
      <c r="I205" s="27"/>
      <c r="J205" s="27"/>
      <c r="K205" s="27"/>
      <c r="L205" s="27"/>
      <c r="M205" s="27"/>
      <c r="N205" s="27"/>
    </row>
    <row r="206" spans="1:14" s="23" customFormat="1" ht="13.5">
      <c r="A206" s="10"/>
      <c r="B206" s="10"/>
      <c r="C206" s="10"/>
      <c r="D206" s="10"/>
      <c r="E206" s="10"/>
      <c r="F206" s="27"/>
      <c r="G206" s="27"/>
      <c r="H206" s="27"/>
      <c r="I206" s="27"/>
      <c r="J206" s="27"/>
      <c r="K206" s="27"/>
      <c r="L206" s="27"/>
      <c r="M206" s="27"/>
      <c r="N206" s="27"/>
    </row>
    <row r="207" spans="1:14" s="23" customFormat="1" ht="13.5">
      <c r="A207" s="10"/>
      <c r="B207" s="10"/>
      <c r="C207" s="10"/>
      <c r="D207" s="10"/>
      <c r="E207" s="10"/>
      <c r="F207" s="27"/>
      <c r="G207" s="27"/>
      <c r="H207" s="27"/>
      <c r="I207" s="27"/>
      <c r="J207" s="27"/>
      <c r="K207" s="27"/>
      <c r="L207" s="27"/>
      <c r="M207" s="27"/>
      <c r="N207" s="27"/>
    </row>
    <row r="208" spans="1:14" s="23" customFormat="1" ht="13.5">
      <c r="A208" s="10"/>
      <c r="B208" s="10"/>
      <c r="C208" s="10"/>
      <c r="D208" s="10"/>
      <c r="E208" s="10"/>
      <c r="F208" s="27"/>
      <c r="G208" s="27"/>
      <c r="H208" s="27"/>
      <c r="I208" s="27"/>
      <c r="J208" s="27"/>
      <c r="K208" s="27"/>
      <c r="L208" s="27"/>
      <c r="M208" s="27"/>
      <c r="N208" s="27"/>
    </row>
    <row r="209" spans="1:14" s="23" customFormat="1" ht="13.5">
      <c r="A209" s="10"/>
      <c r="B209" s="10"/>
      <c r="C209" s="10"/>
      <c r="D209" s="10"/>
      <c r="E209" s="10"/>
      <c r="F209" s="27"/>
      <c r="G209" s="27"/>
      <c r="H209" s="27"/>
      <c r="I209" s="27"/>
      <c r="J209" s="27"/>
      <c r="K209" s="27"/>
      <c r="L209" s="27"/>
      <c r="M209" s="27"/>
      <c r="N209" s="27"/>
    </row>
    <row r="210" spans="1:14" s="23" customFormat="1" ht="13.5">
      <c r="A210" s="10"/>
      <c r="B210" s="10"/>
      <c r="C210" s="10"/>
      <c r="D210" s="10"/>
      <c r="E210" s="10"/>
      <c r="F210" s="27"/>
      <c r="G210" s="27"/>
      <c r="H210" s="27"/>
      <c r="I210" s="27"/>
      <c r="J210" s="27"/>
      <c r="K210" s="27"/>
      <c r="L210" s="27"/>
      <c r="M210" s="27"/>
      <c r="N210" s="27"/>
    </row>
    <row r="211" spans="1:14" s="23" customFormat="1" ht="13.5">
      <c r="A211" s="10"/>
      <c r="B211" s="10"/>
      <c r="C211" s="10"/>
      <c r="D211" s="10"/>
      <c r="E211" s="10"/>
      <c r="F211" s="27"/>
      <c r="G211" s="27"/>
      <c r="H211" s="27"/>
      <c r="I211" s="27"/>
      <c r="J211" s="27"/>
      <c r="K211" s="27"/>
      <c r="L211" s="27"/>
      <c r="M211" s="27"/>
      <c r="N211" s="27"/>
    </row>
    <row r="212" spans="1:14" s="23" customFormat="1" ht="13.5">
      <c r="A212" s="10"/>
      <c r="B212" s="10"/>
      <c r="C212" s="10"/>
      <c r="D212" s="10"/>
      <c r="E212" s="10"/>
      <c r="F212" s="27"/>
      <c r="G212" s="27"/>
      <c r="H212" s="27"/>
      <c r="I212" s="27"/>
      <c r="J212" s="27"/>
      <c r="K212" s="27"/>
      <c r="L212" s="27"/>
      <c r="M212" s="27"/>
      <c r="N212" s="27"/>
    </row>
    <row r="213" spans="1:14" s="23" customFormat="1" ht="13.5">
      <c r="A213" s="10"/>
      <c r="B213" s="10"/>
      <c r="C213" s="10"/>
      <c r="D213" s="10"/>
      <c r="E213" s="10"/>
      <c r="F213" s="27"/>
      <c r="G213" s="27"/>
      <c r="H213" s="27"/>
      <c r="I213" s="27"/>
      <c r="J213" s="27"/>
      <c r="K213" s="27"/>
      <c r="L213" s="27"/>
      <c r="M213" s="27"/>
      <c r="N213" s="27"/>
    </row>
    <row r="214" spans="1:14" s="23" customFormat="1" ht="13.5">
      <c r="A214" s="10"/>
      <c r="B214" s="10"/>
      <c r="C214" s="10"/>
      <c r="D214" s="10"/>
      <c r="E214" s="10"/>
      <c r="F214" s="27"/>
      <c r="G214" s="27"/>
      <c r="H214" s="27"/>
      <c r="I214" s="27"/>
      <c r="J214" s="27"/>
      <c r="K214" s="27"/>
      <c r="L214" s="27"/>
      <c r="M214" s="27"/>
      <c r="N214" s="27"/>
    </row>
    <row r="215" spans="1:14" s="23" customFormat="1" ht="13.5">
      <c r="A215" s="10"/>
      <c r="B215" s="10"/>
      <c r="C215" s="10"/>
      <c r="D215" s="10"/>
      <c r="E215" s="10"/>
      <c r="F215" s="27"/>
      <c r="G215" s="27"/>
      <c r="H215" s="27"/>
      <c r="I215" s="27"/>
      <c r="J215" s="27"/>
      <c r="K215" s="27"/>
      <c r="L215" s="27"/>
      <c r="M215" s="27"/>
      <c r="N215" s="27"/>
    </row>
    <row r="216" spans="1:14" s="23" customFormat="1" ht="13.5">
      <c r="A216" s="10"/>
      <c r="B216" s="10"/>
      <c r="C216" s="10"/>
      <c r="D216" s="10"/>
      <c r="E216" s="10"/>
      <c r="F216" s="27"/>
      <c r="G216" s="27"/>
      <c r="H216" s="27"/>
      <c r="I216" s="27"/>
      <c r="J216" s="27"/>
      <c r="K216" s="27"/>
      <c r="L216" s="27"/>
      <c r="M216" s="27"/>
      <c r="N216" s="27"/>
    </row>
    <row r="217" spans="1:14" s="23" customFormat="1" ht="13.5">
      <c r="A217" s="10"/>
      <c r="B217" s="10"/>
      <c r="C217" s="10"/>
      <c r="D217" s="10"/>
      <c r="E217" s="10"/>
      <c r="F217" s="27"/>
      <c r="G217" s="27"/>
      <c r="H217" s="27"/>
      <c r="I217" s="27"/>
      <c r="J217" s="27"/>
      <c r="K217" s="27"/>
      <c r="L217" s="27"/>
      <c r="M217" s="27"/>
      <c r="N217" s="27"/>
    </row>
    <row r="218" spans="1:14" s="23" customFormat="1" ht="13.5">
      <c r="A218" s="10"/>
      <c r="B218" s="10"/>
      <c r="C218" s="10"/>
      <c r="D218" s="10"/>
      <c r="E218" s="10"/>
      <c r="F218" s="27"/>
      <c r="G218" s="27"/>
      <c r="H218" s="27"/>
      <c r="I218" s="27"/>
      <c r="J218" s="27"/>
      <c r="K218" s="27"/>
      <c r="L218" s="27"/>
      <c r="M218" s="27"/>
      <c r="N218" s="27"/>
    </row>
    <row r="219" spans="1:14" s="23" customFormat="1" ht="13.5">
      <c r="A219" s="10"/>
      <c r="B219" s="10"/>
      <c r="C219" s="10"/>
      <c r="D219" s="10"/>
      <c r="E219" s="10"/>
      <c r="F219" s="27"/>
      <c r="G219" s="27"/>
      <c r="H219" s="27"/>
      <c r="I219" s="27"/>
      <c r="J219" s="27"/>
      <c r="K219" s="27"/>
      <c r="L219" s="27"/>
      <c r="M219" s="27"/>
      <c r="N219" s="27"/>
    </row>
    <row r="220" spans="1:14" s="23" customFormat="1" ht="13.5">
      <c r="A220" s="10"/>
      <c r="B220" s="10"/>
      <c r="C220" s="10"/>
      <c r="D220" s="10"/>
      <c r="E220" s="10"/>
      <c r="F220" s="27"/>
      <c r="G220" s="27"/>
      <c r="H220" s="27"/>
      <c r="I220" s="27"/>
      <c r="J220" s="27"/>
      <c r="K220" s="27"/>
      <c r="L220" s="27"/>
      <c r="M220" s="27"/>
      <c r="N220" s="27"/>
    </row>
    <row r="221" spans="1:14" s="23" customFormat="1" ht="13.5">
      <c r="A221" s="10"/>
      <c r="B221" s="10"/>
      <c r="C221" s="10"/>
      <c r="D221" s="10"/>
      <c r="E221" s="10"/>
      <c r="F221" s="27"/>
      <c r="G221" s="27"/>
      <c r="H221" s="27"/>
      <c r="I221" s="27"/>
      <c r="J221" s="27"/>
      <c r="K221" s="27"/>
      <c r="L221" s="27"/>
      <c r="M221" s="27"/>
      <c r="N221" s="27"/>
    </row>
    <row r="222" spans="1:14" s="23" customFormat="1" ht="13.5">
      <c r="A222" s="10"/>
      <c r="B222" s="10"/>
      <c r="C222" s="10"/>
      <c r="D222" s="10"/>
      <c r="E222" s="10"/>
      <c r="F222" s="27"/>
      <c r="G222" s="27"/>
      <c r="H222" s="27"/>
      <c r="I222" s="27"/>
      <c r="J222" s="27"/>
      <c r="K222" s="27"/>
      <c r="L222" s="27"/>
      <c r="M222" s="27"/>
      <c r="N222" s="27"/>
    </row>
    <row r="223" spans="1:14" s="23" customFormat="1" ht="13.5">
      <c r="A223" s="10"/>
      <c r="B223" s="10"/>
      <c r="C223" s="10"/>
      <c r="D223" s="10"/>
      <c r="E223" s="10"/>
      <c r="F223" s="27"/>
      <c r="G223" s="27"/>
      <c r="H223" s="27"/>
      <c r="I223" s="27"/>
      <c r="J223" s="27"/>
      <c r="K223" s="27"/>
      <c r="L223" s="27"/>
      <c r="M223" s="27"/>
      <c r="N223" s="27"/>
    </row>
    <row r="224" spans="1:14" s="23" customFormat="1" ht="13.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</row>
    <row r="225" spans="1:14" s="23" customFormat="1" ht="13.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</row>
    <row r="226" spans="1:14" s="23" customFormat="1" ht="13.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</row>
    <row r="227" spans="1:14" s="23" customFormat="1" ht="13.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</row>
    <row r="228" spans="1:14" s="23" customFormat="1" ht="13.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</row>
    <row r="229" spans="1:14" s="23" customFormat="1" ht="13.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</row>
    <row r="230" spans="1:14" s="23" customFormat="1" ht="13.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</row>
    <row r="231" spans="1:14" s="23" customFormat="1" ht="13.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</row>
    <row r="232" spans="1:14" s="23" customFormat="1" ht="13.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</row>
    <row r="233" spans="1:14" s="23" customFormat="1" ht="13.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</row>
    <row r="234" spans="1:14" s="23" customFormat="1" ht="13.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</row>
    <row r="235" spans="1:14" s="23" customFormat="1" ht="13.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</row>
    <row r="236" spans="1:14" s="23" customFormat="1" ht="13.5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</row>
    <row r="237" spans="1:14" s="23" customFormat="1" ht="13.5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</row>
    <row r="238" spans="1:14" s="23" customFormat="1" ht="13.5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</row>
    <row r="239" spans="1:14" s="23" customFormat="1" ht="13.5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</row>
    <row r="240" spans="1:14" s="23" customFormat="1" ht="13.5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</row>
    <row r="241" spans="1:14" s="23" customFormat="1" ht="13.5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</row>
    <row r="242" spans="1:14" s="23" customFormat="1" ht="13.5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</row>
    <row r="243" spans="1:14" s="23" customFormat="1" ht="13.5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</row>
    <row r="244" spans="1:14" s="23" customFormat="1" ht="13.5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</row>
    <row r="245" spans="1:14" s="23" customFormat="1" ht="13.5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</row>
    <row r="246" spans="1:14" s="23" customFormat="1" ht="13.5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</row>
    <row r="247" spans="1:14" s="23" customFormat="1" ht="13.5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</row>
    <row r="248" spans="1:14" s="23" customFormat="1" ht="13.5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</row>
    <row r="249" spans="1:14" s="23" customFormat="1" ht="13.5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</row>
    <row r="250" spans="1:14" s="23" customFormat="1" ht="13.5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</row>
    <row r="251" spans="1:14" s="23" customFormat="1" ht="13.5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</row>
    <row r="252" spans="1:14" s="23" customFormat="1" ht="13.5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</row>
    <row r="253" spans="1:14" s="23" customFormat="1" ht="13.5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</row>
    <row r="254" spans="1:14" s="23" customFormat="1" ht="13.5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</row>
    <row r="255" spans="1:14" s="23" customFormat="1" ht="13.5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</row>
    <row r="256" spans="1:14" s="23" customFormat="1" ht="13.5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</row>
    <row r="257" spans="1:14" s="23" customFormat="1" ht="13.5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</row>
    <row r="258" spans="1:14" s="23" customFormat="1" ht="13.5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</row>
    <row r="259" spans="1:14" s="23" customFormat="1" ht="13.5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</row>
    <row r="260" spans="1:14" s="23" customFormat="1" ht="13.5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</row>
    <row r="261" spans="1:14" s="23" customFormat="1" ht="13.5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</row>
    <row r="262" spans="1:14" s="23" customFormat="1" ht="13.5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</row>
    <row r="263" spans="1:14" s="23" customFormat="1" ht="13.5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</row>
    <row r="264" spans="1:14" s="23" customFormat="1" ht="13.5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</row>
    <row r="265" spans="1:14" s="23" customFormat="1" ht="13.5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</row>
    <row r="266" spans="1:14" s="23" customFormat="1" ht="13.5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</row>
    <row r="267" spans="1:14" s="23" customFormat="1" ht="13.5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</row>
    <row r="268" spans="1:14" s="23" customFormat="1" ht="13.5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</row>
    <row r="269" spans="1:14" s="23" customFormat="1" ht="13.5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</row>
    <row r="270" spans="1:14" s="23" customFormat="1" ht="13.5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</row>
    <row r="271" spans="1:14" s="23" customFormat="1" ht="13.5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</row>
    <row r="272" spans="1:14" s="23" customFormat="1" ht="13.5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</row>
    <row r="273" spans="1:14" s="23" customFormat="1" ht="13.5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</row>
    <row r="274" spans="1:14" s="23" customFormat="1" ht="13.5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</row>
    <row r="275" spans="1:14" s="23" customFormat="1" ht="13.5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</row>
    <row r="276" spans="1:14" s="23" customFormat="1" ht="13.5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</row>
    <row r="277" spans="1:14" s="23" customFormat="1" ht="13.5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</row>
    <row r="278" spans="1:14" s="23" customFormat="1" ht="13.5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</row>
  </sheetData>
  <sheetProtection/>
  <mergeCells count="16">
    <mergeCell ref="L1:N1"/>
    <mergeCell ref="K2:N2"/>
    <mergeCell ref="J3:N3"/>
    <mergeCell ref="I7:K7"/>
    <mergeCell ref="J8:K8"/>
    <mergeCell ref="L7:N7"/>
    <mergeCell ref="M8:N8"/>
    <mergeCell ref="A4:N4"/>
    <mergeCell ref="A5:N5"/>
    <mergeCell ref="A6:N6"/>
    <mergeCell ref="E7:E9"/>
    <mergeCell ref="F7:H7"/>
    <mergeCell ref="A7:A8"/>
    <mergeCell ref="B7:B9"/>
    <mergeCell ref="C7:C9"/>
    <mergeCell ref="D7:D9"/>
  </mergeCells>
  <printOptions/>
  <pageMargins left="0.75" right="0.75" top="1" bottom="1" header="0.5" footer="0.5"/>
  <pageSetup horizontalDpi="600" verticalDpi="600" orientation="landscape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4"/>
  <sheetViews>
    <sheetView view="pageBreakPreview" zoomScaleSheetLayoutView="100" zoomScalePageLayoutView="0" workbookViewId="0" topLeftCell="A1">
      <selection activeCell="G3" sqref="G3:K3"/>
    </sheetView>
  </sheetViews>
  <sheetFormatPr defaultColWidth="9.140625" defaultRowHeight="12.75"/>
  <cols>
    <col min="1" max="1" width="7.421875" style="1" customWidth="1"/>
    <col min="2" max="2" width="25.8515625" style="1" customWidth="1"/>
    <col min="3" max="3" width="14.28125" style="1" customWidth="1"/>
    <col min="4" max="4" width="14.57421875" style="1" customWidth="1"/>
    <col min="5" max="5" width="13.8515625" style="1" customWidth="1"/>
    <col min="6" max="6" width="15.140625" style="1" customWidth="1"/>
    <col min="7" max="7" width="12.8515625" style="1" customWidth="1"/>
    <col min="8" max="8" width="13.8515625" style="1" customWidth="1"/>
    <col min="9" max="9" width="12.7109375" style="1" customWidth="1"/>
    <col min="10" max="10" width="13.7109375" style="1" customWidth="1"/>
    <col min="11" max="11" width="14.28125" style="1" customWidth="1"/>
  </cols>
  <sheetData>
    <row r="1" spans="7:11" ht="13.5">
      <c r="G1" s="20"/>
      <c r="H1" s="20"/>
      <c r="I1" s="72" t="s">
        <v>114</v>
      </c>
      <c r="J1" s="73"/>
      <c r="K1" s="74"/>
    </row>
    <row r="2" spans="7:11" ht="13.5">
      <c r="G2" s="20"/>
      <c r="H2" s="72" t="s">
        <v>115</v>
      </c>
      <c r="I2" s="73"/>
      <c r="J2" s="73"/>
      <c r="K2" s="74"/>
    </row>
    <row r="3" spans="1:11" ht="11.25" customHeight="1">
      <c r="A3" s="49"/>
      <c r="B3" s="50"/>
      <c r="C3" s="50"/>
      <c r="D3" s="50"/>
      <c r="E3" s="50"/>
      <c r="F3" s="50"/>
      <c r="G3" s="72" t="s">
        <v>350</v>
      </c>
      <c r="H3" s="73"/>
      <c r="I3" s="73"/>
      <c r="J3" s="73"/>
      <c r="K3" s="74"/>
    </row>
    <row r="4" spans="1:11" ht="18">
      <c r="A4" s="85" t="s">
        <v>26</v>
      </c>
      <c r="B4" s="85"/>
      <c r="C4" s="85"/>
      <c r="D4" s="85"/>
      <c r="E4" s="85"/>
      <c r="F4" s="85"/>
      <c r="G4" s="85"/>
      <c r="H4" s="85"/>
      <c r="I4" s="85"/>
      <c r="J4" s="85"/>
      <c r="K4" s="85"/>
    </row>
    <row r="5" spans="1:11" ht="18">
      <c r="A5" s="85" t="s">
        <v>28</v>
      </c>
      <c r="B5" s="85"/>
      <c r="C5" s="85"/>
      <c r="D5" s="85"/>
      <c r="E5" s="85"/>
      <c r="F5" s="85"/>
      <c r="G5" s="85"/>
      <c r="H5" s="85"/>
      <c r="I5" s="85"/>
      <c r="J5" s="85"/>
      <c r="K5" s="85"/>
    </row>
    <row r="6" spans="1:11" ht="12.75">
      <c r="A6" s="84" t="s">
        <v>29</v>
      </c>
      <c r="B6" s="83" t="s">
        <v>14</v>
      </c>
      <c r="C6" s="83" t="s">
        <v>31</v>
      </c>
      <c r="D6" s="83"/>
      <c r="E6" s="83"/>
      <c r="F6" s="83" t="s">
        <v>32</v>
      </c>
      <c r="G6" s="83"/>
      <c r="H6" s="83"/>
      <c r="I6" s="83" t="s">
        <v>33</v>
      </c>
      <c r="J6" s="83"/>
      <c r="K6" s="83"/>
    </row>
    <row r="7" spans="1:11" ht="12.75">
      <c r="A7" s="84"/>
      <c r="B7" s="83"/>
      <c r="C7" s="47" t="s">
        <v>35</v>
      </c>
      <c r="D7" s="84" t="s">
        <v>9</v>
      </c>
      <c r="E7" s="84"/>
      <c r="F7" s="47" t="s">
        <v>35</v>
      </c>
      <c r="G7" s="84" t="s">
        <v>36</v>
      </c>
      <c r="H7" s="84"/>
      <c r="I7" s="47" t="s">
        <v>35</v>
      </c>
      <c r="J7" s="84" t="s">
        <v>36</v>
      </c>
      <c r="K7" s="84"/>
    </row>
    <row r="8" spans="1:11" ht="30" customHeight="1">
      <c r="A8" s="47" t="s">
        <v>37</v>
      </c>
      <c r="B8" s="83"/>
      <c r="C8" s="47" t="s">
        <v>10</v>
      </c>
      <c r="D8" s="48" t="s">
        <v>42</v>
      </c>
      <c r="E8" s="48" t="s">
        <v>123</v>
      </c>
      <c r="F8" s="47" t="s">
        <v>11</v>
      </c>
      <c r="G8" s="48" t="s">
        <v>42</v>
      </c>
      <c r="H8" s="48" t="s">
        <v>123</v>
      </c>
      <c r="I8" s="47" t="s">
        <v>12</v>
      </c>
      <c r="J8" s="48" t="s">
        <v>42</v>
      </c>
      <c r="K8" s="48" t="s">
        <v>123</v>
      </c>
    </row>
    <row r="9" spans="1:11" ht="24.75" customHeight="1">
      <c r="A9" s="46">
        <v>1</v>
      </c>
      <c r="B9" s="46">
        <v>2</v>
      </c>
      <c r="C9" s="46">
        <v>3</v>
      </c>
      <c r="D9" s="46">
        <v>4</v>
      </c>
      <c r="E9" s="46">
        <v>5</v>
      </c>
      <c r="F9" s="46">
        <v>6</v>
      </c>
      <c r="G9" s="46">
        <v>7</v>
      </c>
      <c r="H9" s="46">
        <v>8</v>
      </c>
      <c r="I9" s="46">
        <v>9</v>
      </c>
      <c r="J9" s="46">
        <v>10</v>
      </c>
      <c r="K9" s="46">
        <v>11</v>
      </c>
    </row>
    <row r="10" spans="1:11" ht="55.5" customHeight="1">
      <c r="A10" s="52">
        <v>7000</v>
      </c>
      <c r="B10" s="53" t="s">
        <v>13</v>
      </c>
      <c r="C10" s="51">
        <f>SUM(D10:E10)</f>
        <v>-162702044</v>
      </c>
      <c r="D10" s="51">
        <f>'[1]Ekamutner'!E12-'[1]Gorcarnakan_caxs'!G12</f>
        <v>-31969066.899999976</v>
      </c>
      <c r="E10" s="51">
        <f>'[1]Ekamutner'!F12-'[1]Gorcarnakan_caxs'!H12</f>
        <v>-130732977.10000002</v>
      </c>
      <c r="F10" s="51">
        <f>SUM(G10:H10)</f>
        <v>-162702044</v>
      </c>
      <c r="G10" s="51">
        <f>'[1]Ekamutner'!H12-'[1]Gorcarnakan_caxs'!J12</f>
        <v>-31969066.899999976</v>
      </c>
      <c r="H10" s="51">
        <f>'[1]Ekamutner'!I12-'[1]Gorcarnakan_caxs'!K12</f>
        <v>-130732977.10000002</v>
      </c>
      <c r="I10" s="51">
        <f>եկամուտ!K11-'տնտեսագ.'!K11</f>
        <v>-16992098.800000012</v>
      </c>
      <c r="J10" s="51">
        <f>G10-եկամուտ!K11+'տնտեսագ.'!K11+1000</f>
        <v>-14975968.099999964</v>
      </c>
      <c r="K10" s="51">
        <f>H10-եկամուտ!L11+'տնտեսագ.'!L11</f>
        <v>-129411607.10000002</v>
      </c>
    </row>
    <row r="14" ht="18">
      <c r="A14" s="40"/>
    </row>
  </sheetData>
  <sheetProtection/>
  <mergeCells count="13">
    <mergeCell ref="C6:E6"/>
    <mergeCell ref="B6:B8"/>
    <mergeCell ref="F6:H6"/>
    <mergeCell ref="I6:K6"/>
    <mergeCell ref="G7:H7"/>
    <mergeCell ref="D7:E7"/>
    <mergeCell ref="J7:K7"/>
    <mergeCell ref="G3:K3"/>
    <mergeCell ref="I1:K1"/>
    <mergeCell ref="H2:K2"/>
    <mergeCell ref="A4:K4"/>
    <mergeCell ref="A5:K5"/>
    <mergeCell ref="A6:A7"/>
  </mergeCells>
  <printOptions/>
  <pageMargins left="0.75" right="0.75" top="1" bottom="1" header="0.5" footer="0.5"/>
  <pageSetup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30"/>
  <sheetViews>
    <sheetView tabSelected="1" view="pageBreakPreview" zoomScaleSheetLayoutView="100" zoomScalePageLayoutView="0" workbookViewId="0" topLeftCell="A1">
      <selection activeCell="I11" sqref="I11"/>
    </sheetView>
  </sheetViews>
  <sheetFormatPr defaultColWidth="9.140625" defaultRowHeight="12.75"/>
  <cols>
    <col min="1" max="1" width="7.421875" style="2" customWidth="1"/>
    <col min="2" max="2" width="46.28125" style="2" customWidth="1"/>
    <col min="3" max="3" width="6.57421875" style="2" customWidth="1"/>
    <col min="4" max="4" width="13.00390625" style="2" customWidth="1"/>
    <col min="5" max="5" width="13.28125" style="2" customWidth="1"/>
    <col min="6" max="6" width="13.00390625" style="2" customWidth="1"/>
    <col min="7" max="7" width="12.8515625" style="2" customWidth="1"/>
    <col min="8" max="8" width="16.57421875" style="2" customWidth="1"/>
    <col min="9" max="9" width="12.7109375" style="2" customWidth="1"/>
    <col min="10" max="10" width="12.8515625" style="2" customWidth="1"/>
    <col min="11" max="11" width="13.28125" style="2" customWidth="1"/>
    <col min="12" max="12" width="27.57421875" style="2" customWidth="1"/>
  </cols>
  <sheetData>
    <row r="1" spans="8:12" ht="13.5">
      <c r="H1" s="20"/>
      <c r="I1" s="20"/>
      <c r="J1" s="72" t="s">
        <v>114</v>
      </c>
      <c r="K1" s="73"/>
      <c r="L1" s="74"/>
    </row>
    <row r="2" spans="8:12" ht="13.5">
      <c r="H2" s="20"/>
      <c r="I2" s="72" t="s">
        <v>115</v>
      </c>
      <c r="J2" s="73"/>
      <c r="K2" s="73"/>
      <c r="L2" s="74"/>
    </row>
    <row r="3" spans="8:12" ht="13.5">
      <c r="H3" s="72" t="s">
        <v>352</v>
      </c>
      <c r="I3" s="73"/>
      <c r="J3" s="73"/>
      <c r="K3" s="73"/>
      <c r="L3" s="74"/>
    </row>
    <row r="4" spans="1:11" ht="20.25">
      <c r="A4" s="86" t="s">
        <v>26</v>
      </c>
      <c r="B4" s="86"/>
      <c r="C4" s="86"/>
      <c r="D4" s="86"/>
      <c r="E4" s="86"/>
      <c r="F4" s="86"/>
      <c r="G4" s="86"/>
      <c r="H4" s="86"/>
      <c r="I4" s="86"/>
      <c r="J4" s="86"/>
      <c r="K4" s="86"/>
    </row>
    <row r="5" spans="1:12" ht="20.25">
      <c r="A5" s="86" t="s">
        <v>116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</row>
    <row r="6" spans="1:12" ht="20.25">
      <c r="A6" s="87" t="s">
        <v>28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42"/>
    </row>
    <row r="7" spans="1:12" ht="38.25" customHeight="1">
      <c r="A7" s="88" t="s">
        <v>199</v>
      </c>
      <c r="B7" s="88"/>
      <c r="C7" s="70" t="s">
        <v>37</v>
      </c>
      <c r="D7" s="71" t="s">
        <v>5</v>
      </c>
      <c r="E7" s="71"/>
      <c r="F7" s="71"/>
      <c r="G7" s="71" t="s">
        <v>4</v>
      </c>
      <c r="H7" s="71"/>
      <c r="I7" s="71"/>
      <c r="J7" s="71" t="s">
        <v>6</v>
      </c>
      <c r="K7" s="71"/>
      <c r="L7" s="71"/>
    </row>
    <row r="8" spans="1:12" ht="15" customHeight="1">
      <c r="A8" s="33" t="s">
        <v>200</v>
      </c>
      <c r="B8" s="70" t="s">
        <v>205</v>
      </c>
      <c r="C8" s="70"/>
      <c r="D8" s="75" t="s">
        <v>201</v>
      </c>
      <c r="E8" s="70" t="s">
        <v>202</v>
      </c>
      <c r="F8" s="70"/>
      <c r="G8" s="75" t="s">
        <v>201</v>
      </c>
      <c r="H8" s="70" t="s">
        <v>203</v>
      </c>
      <c r="I8" s="70"/>
      <c r="J8" s="75" t="s">
        <v>201</v>
      </c>
      <c r="K8" s="71" t="s">
        <v>204</v>
      </c>
      <c r="L8" s="71"/>
    </row>
    <row r="9" spans="1:12" ht="27">
      <c r="A9" s="33" t="s">
        <v>37</v>
      </c>
      <c r="B9" s="70"/>
      <c r="C9" s="70"/>
      <c r="D9" s="75"/>
      <c r="E9" s="43" t="s">
        <v>39</v>
      </c>
      <c r="F9" s="43" t="s">
        <v>206</v>
      </c>
      <c r="G9" s="75"/>
      <c r="H9" s="43" t="s">
        <v>39</v>
      </c>
      <c r="I9" s="43" t="s">
        <v>206</v>
      </c>
      <c r="J9" s="75"/>
      <c r="K9" s="43" t="s">
        <v>39</v>
      </c>
      <c r="L9" s="43" t="s">
        <v>206</v>
      </c>
    </row>
    <row r="10" spans="1:12" ht="12.75">
      <c r="A10" s="32">
        <v>1</v>
      </c>
      <c r="B10" s="32">
        <v>2</v>
      </c>
      <c r="C10" s="32">
        <v>3</v>
      </c>
      <c r="D10" s="32">
        <v>4</v>
      </c>
      <c r="E10" s="32">
        <v>5</v>
      </c>
      <c r="F10" s="32">
        <v>6</v>
      </c>
      <c r="G10" s="32">
        <v>7</v>
      </c>
      <c r="H10" s="32">
        <v>8</v>
      </c>
      <c r="I10" s="32">
        <v>9</v>
      </c>
      <c r="J10" s="32">
        <v>10</v>
      </c>
      <c r="K10" s="32">
        <v>11</v>
      </c>
      <c r="L10" s="32">
        <v>12</v>
      </c>
    </row>
    <row r="11" spans="1:12" s="9" customFormat="1" ht="27">
      <c r="A11" s="11">
        <v>4000</v>
      </c>
      <c r="B11" s="12" t="s">
        <v>207</v>
      </c>
      <c r="C11" s="11"/>
      <c r="D11" s="36">
        <f aca="true" t="shared" si="0" ref="D11:L11">SUM(D13,D106,D126)</f>
        <v>925682987</v>
      </c>
      <c r="E11" s="36">
        <f t="shared" si="0"/>
        <v>638752909.9</v>
      </c>
      <c r="F11" s="36">
        <f t="shared" si="0"/>
        <v>286930077.1</v>
      </c>
      <c r="G11" s="36">
        <f t="shared" si="0"/>
        <v>925682987</v>
      </c>
      <c r="H11" s="36">
        <f t="shared" si="0"/>
        <v>638752909.9</v>
      </c>
      <c r="I11" s="36">
        <f t="shared" si="0"/>
        <v>286930077.1</v>
      </c>
      <c r="J11" s="36">
        <f t="shared" si="0"/>
        <v>140618312.3</v>
      </c>
      <c r="K11" s="36">
        <f t="shared" si="0"/>
        <v>139296942.3</v>
      </c>
      <c r="L11" s="36">
        <f t="shared" si="0"/>
        <v>1321370</v>
      </c>
    </row>
    <row r="12" spans="1:12" s="9" customFormat="1" ht="13.5">
      <c r="A12" s="6"/>
      <c r="B12" s="7" t="s">
        <v>208</v>
      </c>
      <c r="C12" s="6"/>
      <c r="D12" s="26"/>
      <c r="E12" s="26"/>
      <c r="F12" s="26"/>
      <c r="G12" s="26"/>
      <c r="H12" s="26"/>
      <c r="I12" s="26"/>
      <c r="J12" s="26"/>
      <c r="K12" s="26"/>
      <c r="L12" s="26"/>
    </row>
    <row r="13" spans="1:12" s="9" customFormat="1" ht="40.5">
      <c r="A13" s="14">
        <v>4050</v>
      </c>
      <c r="B13" s="15" t="s">
        <v>209</v>
      </c>
      <c r="C13" s="14" t="s">
        <v>210</v>
      </c>
      <c r="D13" s="38">
        <f>SUM(D15,D22,D65,D70,D83,D89)</f>
        <v>638752909.9</v>
      </c>
      <c r="E13" s="38">
        <f aca="true" t="shared" si="1" ref="E13:L13">SUM(E15,E22,E65,E70,E83,E89)</f>
        <v>638752909.9</v>
      </c>
      <c r="F13" s="38">
        <f t="shared" si="1"/>
        <v>0</v>
      </c>
      <c r="G13" s="38">
        <f t="shared" si="1"/>
        <v>638752909.9</v>
      </c>
      <c r="H13" s="38">
        <f t="shared" si="1"/>
        <v>638752909.9</v>
      </c>
      <c r="I13" s="38">
        <f t="shared" si="1"/>
        <v>0</v>
      </c>
      <c r="J13" s="38">
        <f t="shared" si="1"/>
        <v>139296942.3</v>
      </c>
      <c r="K13" s="38">
        <f t="shared" si="1"/>
        <v>139296942.3</v>
      </c>
      <c r="L13" s="38">
        <f t="shared" si="1"/>
        <v>0</v>
      </c>
    </row>
    <row r="14" spans="1:12" s="9" customFormat="1" ht="13.5">
      <c r="A14" s="6"/>
      <c r="B14" s="7" t="s">
        <v>208</v>
      </c>
      <c r="C14" s="6"/>
      <c r="D14" s="26"/>
      <c r="E14" s="26"/>
      <c r="F14" s="26"/>
      <c r="G14" s="26"/>
      <c r="H14" s="26"/>
      <c r="I14" s="26"/>
      <c r="J14" s="26"/>
      <c r="K14" s="26"/>
      <c r="L14" s="26"/>
    </row>
    <row r="15" spans="1:12" s="9" customFormat="1" ht="27">
      <c r="A15" s="3">
        <v>4100</v>
      </c>
      <c r="B15" s="4" t="s">
        <v>211</v>
      </c>
      <c r="C15" s="3" t="s">
        <v>210</v>
      </c>
      <c r="D15" s="35">
        <f>SUM(D17)</f>
        <v>137396395.9</v>
      </c>
      <c r="E15" s="35">
        <f>SUM(E17)</f>
        <v>137396395.9</v>
      </c>
      <c r="F15" s="35" t="s">
        <v>47</v>
      </c>
      <c r="G15" s="35">
        <f>SUM(G17)</f>
        <v>137396395.9</v>
      </c>
      <c r="H15" s="35">
        <f>SUM(H17)</f>
        <v>137396395.9</v>
      </c>
      <c r="I15" s="35" t="s">
        <v>47</v>
      </c>
      <c r="J15" s="35">
        <f>SUM(J17)</f>
        <v>34901625</v>
      </c>
      <c r="K15" s="35">
        <f>SUM(K17)</f>
        <v>34901625</v>
      </c>
      <c r="L15" s="35" t="s">
        <v>47</v>
      </c>
    </row>
    <row r="16" spans="1:12" s="9" customFormat="1" ht="13.5">
      <c r="A16" s="6"/>
      <c r="B16" s="7" t="s">
        <v>208</v>
      </c>
      <c r="C16" s="6"/>
      <c r="D16" s="26"/>
      <c r="E16" s="26"/>
      <c r="F16" s="26"/>
      <c r="G16" s="26"/>
      <c r="H16" s="26"/>
      <c r="I16" s="26"/>
      <c r="J16" s="26"/>
      <c r="K16" s="26"/>
      <c r="L16" s="26"/>
    </row>
    <row r="17" spans="1:12" s="9" customFormat="1" ht="27">
      <c r="A17" s="6">
        <v>4110</v>
      </c>
      <c r="B17" s="7" t="s">
        <v>212</v>
      </c>
      <c r="C17" s="6" t="s">
        <v>210</v>
      </c>
      <c r="D17" s="25">
        <f>SUM(D19:D21)</f>
        <v>137396395.9</v>
      </c>
      <c r="E17" s="25">
        <f>SUM(E19:E21)</f>
        <v>137396395.9</v>
      </c>
      <c r="F17" s="25" t="s">
        <v>47</v>
      </c>
      <c r="G17" s="25">
        <f>SUM(G19:G21)</f>
        <v>137396395.9</v>
      </c>
      <c r="H17" s="25">
        <f>SUM(H19:H21)</f>
        <v>137396395.9</v>
      </c>
      <c r="I17" s="25" t="s">
        <v>47</v>
      </c>
      <c r="J17" s="25">
        <f>SUM(J19:J21)</f>
        <v>34901625</v>
      </c>
      <c r="K17" s="25">
        <f>SUM(K19:K21)</f>
        <v>34901625</v>
      </c>
      <c r="L17" s="25" t="s">
        <v>47</v>
      </c>
    </row>
    <row r="18" spans="1:12" s="9" customFormat="1" ht="13.5">
      <c r="A18" s="6"/>
      <c r="B18" s="7" t="s">
        <v>132</v>
      </c>
      <c r="C18" s="6"/>
      <c r="D18" s="26"/>
      <c r="E18" s="26"/>
      <c r="F18" s="26"/>
      <c r="G18" s="26"/>
      <c r="H18" s="26"/>
      <c r="I18" s="26"/>
      <c r="J18" s="26"/>
      <c r="K18" s="26"/>
      <c r="L18" s="26"/>
    </row>
    <row r="19" spans="1:12" s="9" customFormat="1" ht="27">
      <c r="A19" s="6">
        <v>4111</v>
      </c>
      <c r="B19" s="7" t="s">
        <v>213</v>
      </c>
      <c r="C19" s="6" t="s">
        <v>214</v>
      </c>
      <c r="D19" s="25">
        <f>SUM(E19,F19)</f>
        <v>121328097.9</v>
      </c>
      <c r="E19" s="25">
        <v>121328097.9</v>
      </c>
      <c r="F19" s="25" t="s">
        <v>47</v>
      </c>
      <c r="G19" s="25">
        <f>SUM(H19,I19)</f>
        <v>121328097.9</v>
      </c>
      <c r="H19" s="25">
        <v>121328097.9</v>
      </c>
      <c r="I19" s="25" t="s">
        <v>47</v>
      </c>
      <c r="J19" s="25">
        <f>SUM(K19,L19)</f>
        <v>29200751</v>
      </c>
      <c r="K19" s="25">
        <v>29200751</v>
      </c>
      <c r="L19" s="25" t="s">
        <v>47</v>
      </c>
    </row>
    <row r="20" spans="1:12" s="9" customFormat="1" ht="27">
      <c r="A20" s="6">
        <v>4112</v>
      </c>
      <c r="B20" s="7" t="s">
        <v>215</v>
      </c>
      <c r="C20" s="6" t="s">
        <v>216</v>
      </c>
      <c r="D20" s="25">
        <f>SUM(E20,F20)</f>
        <v>13156603</v>
      </c>
      <c r="E20" s="25">
        <v>13156603</v>
      </c>
      <c r="F20" s="25" t="s">
        <v>47</v>
      </c>
      <c r="G20" s="25">
        <f>SUM(H20,I20)</f>
        <v>13156603</v>
      </c>
      <c r="H20" s="25">
        <v>13156603</v>
      </c>
      <c r="I20" s="25" t="s">
        <v>47</v>
      </c>
      <c r="J20" s="25">
        <f>SUM(K20,L20)</f>
        <v>4119495</v>
      </c>
      <c r="K20" s="25">
        <v>4119495</v>
      </c>
      <c r="L20" s="25" t="s">
        <v>47</v>
      </c>
    </row>
    <row r="21" spans="1:12" s="9" customFormat="1" ht="13.5">
      <c r="A21" s="6">
        <v>4114</v>
      </c>
      <c r="B21" s="7" t="s">
        <v>217</v>
      </c>
      <c r="C21" s="6" t="s">
        <v>218</v>
      </c>
      <c r="D21" s="25">
        <f>SUM(E21,F21)</f>
        <v>2911695</v>
      </c>
      <c r="E21" s="25">
        <v>2911695</v>
      </c>
      <c r="F21" s="25" t="s">
        <v>47</v>
      </c>
      <c r="G21" s="25">
        <f>SUM(H21,I21)</f>
        <v>2911695</v>
      </c>
      <c r="H21" s="25">
        <v>2911695</v>
      </c>
      <c r="I21" s="25" t="s">
        <v>47</v>
      </c>
      <c r="J21" s="25">
        <f>SUM(K21,L21)</f>
        <v>1581379</v>
      </c>
      <c r="K21" s="25">
        <v>1581379</v>
      </c>
      <c r="L21" s="25" t="s">
        <v>47</v>
      </c>
    </row>
    <row r="22" spans="1:12" s="9" customFormat="1" ht="54">
      <c r="A22" s="3">
        <v>4200</v>
      </c>
      <c r="B22" s="4" t="s">
        <v>219</v>
      </c>
      <c r="C22" s="3" t="s">
        <v>210</v>
      </c>
      <c r="D22" s="35">
        <f>SUM(D24,D33,D38,D48,D51,D55)</f>
        <v>82730237</v>
      </c>
      <c r="E22" s="35">
        <f>SUM(E24,E33,E38,E48,E51,E55)</f>
        <v>82730237</v>
      </c>
      <c r="F22" s="35" t="s">
        <v>47</v>
      </c>
      <c r="G22" s="35">
        <f>SUM(G24,G33,G38,G48,G51,G55)</f>
        <v>81930237</v>
      </c>
      <c r="H22" s="35">
        <f>SUM(H24,H33,H38,H48,H51,H55)</f>
        <v>81930237</v>
      </c>
      <c r="I22" s="35" t="s">
        <v>47</v>
      </c>
      <c r="J22" s="35">
        <f>SUM(J24,J33,J38,J48,J51,J55)</f>
        <v>16955798.3</v>
      </c>
      <c r="K22" s="35">
        <f>SUM(K24,K33,K38,K48,K51,K55)</f>
        <v>16955798.3</v>
      </c>
      <c r="L22" s="35" t="s">
        <v>47</v>
      </c>
    </row>
    <row r="23" spans="1:12" s="9" customFormat="1" ht="13.5">
      <c r="A23" s="6"/>
      <c r="B23" s="7" t="s">
        <v>208</v>
      </c>
      <c r="C23" s="6"/>
      <c r="D23" s="26"/>
      <c r="E23" s="26"/>
      <c r="F23" s="26"/>
      <c r="G23" s="26"/>
      <c r="H23" s="26"/>
      <c r="I23" s="26"/>
      <c r="J23" s="26"/>
      <c r="K23" s="26"/>
      <c r="L23" s="26"/>
    </row>
    <row r="24" spans="1:12" s="9" customFormat="1" ht="40.5">
      <c r="A24" s="6">
        <v>4210</v>
      </c>
      <c r="B24" s="7" t="s">
        <v>220</v>
      </c>
      <c r="C24" s="6" t="s">
        <v>210</v>
      </c>
      <c r="D24" s="25">
        <f>SUM(D26:D32)</f>
        <v>42953797</v>
      </c>
      <c r="E24" s="25">
        <f>SUM(E26:E32)</f>
        <v>42953797</v>
      </c>
      <c r="F24" s="25" t="s">
        <v>47</v>
      </c>
      <c r="G24" s="25">
        <f>SUM(G26:G32)</f>
        <v>42953797</v>
      </c>
      <c r="H24" s="25">
        <f>SUM(H26:H32)</f>
        <v>42953797</v>
      </c>
      <c r="I24" s="25" t="s">
        <v>47</v>
      </c>
      <c r="J24" s="25">
        <f>SUM(J26:J32)</f>
        <v>11888973.3</v>
      </c>
      <c r="K24" s="25">
        <f>SUM(K26:K32)</f>
        <v>11888973.3</v>
      </c>
      <c r="L24" s="25" t="s">
        <v>47</v>
      </c>
    </row>
    <row r="25" spans="1:12" s="9" customFormat="1" ht="13.5">
      <c r="A25" s="6"/>
      <c r="B25" s="7" t="s">
        <v>132</v>
      </c>
      <c r="C25" s="6"/>
      <c r="D25" s="26"/>
      <c r="E25" s="26"/>
      <c r="F25" s="26"/>
      <c r="G25" s="26"/>
      <c r="H25" s="26"/>
      <c r="I25" s="26"/>
      <c r="J25" s="26"/>
      <c r="K25" s="26"/>
      <c r="L25" s="26"/>
    </row>
    <row r="26" spans="1:12" s="9" customFormat="1" ht="27">
      <c r="A26" s="6">
        <v>4211</v>
      </c>
      <c r="B26" s="7" t="s">
        <v>221</v>
      </c>
      <c r="C26" s="6" t="s">
        <v>222</v>
      </c>
      <c r="D26" s="25">
        <f aca="true" t="shared" si="2" ref="D26:D32">SUM(E26,F26)</f>
        <v>0</v>
      </c>
      <c r="E26" s="25">
        <v>0</v>
      </c>
      <c r="F26" s="25" t="s">
        <v>47</v>
      </c>
      <c r="G26" s="25">
        <f aca="true" t="shared" si="3" ref="G26:G32">SUM(H26,I26)</f>
        <v>0</v>
      </c>
      <c r="H26" s="25">
        <v>0</v>
      </c>
      <c r="I26" s="25" t="s">
        <v>47</v>
      </c>
      <c r="J26" s="25">
        <f aca="true" t="shared" si="4" ref="J26:J32">SUM(K26,L26)</f>
        <v>0</v>
      </c>
      <c r="K26" s="25">
        <v>0</v>
      </c>
      <c r="L26" s="25" t="s">
        <v>47</v>
      </c>
    </row>
    <row r="27" spans="1:12" s="9" customFormat="1" ht="13.5">
      <c r="A27" s="6">
        <v>4212</v>
      </c>
      <c r="B27" s="7" t="s">
        <v>223</v>
      </c>
      <c r="C27" s="6" t="s">
        <v>224</v>
      </c>
      <c r="D27" s="25">
        <f t="shared" si="2"/>
        <v>38159764</v>
      </c>
      <c r="E27" s="25">
        <v>38159764</v>
      </c>
      <c r="F27" s="25" t="s">
        <v>47</v>
      </c>
      <c r="G27" s="25">
        <f t="shared" si="3"/>
        <v>38159764</v>
      </c>
      <c r="H27" s="25">
        <v>38159764</v>
      </c>
      <c r="I27" s="25" t="s">
        <v>47</v>
      </c>
      <c r="J27" s="25">
        <f t="shared" si="4"/>
        <v>11276494.5</v>
      </c>
      <c r="K27" s="25">
        <v>11276494.5</v>
      </c>
      <c r="L27" s="25" t="s">
        <v>47</v>
      </c>
    </row>
    <row r="28" spans="1:12" s="9" customFormat="1" ht="13.5">
      <c r="A28" s="6">
        <v>4213</v>
      </c>
      <c r="B28" s="7" t="s">
        <v>225</v>
      </c>
      <c r="C28" s="6" t="s">
        <v>226</v>
      </c>
      <c r="D28" s="25">
        <f t="shared" si="2"/>
        <v>1487599</v>
      </c>
      <c r="E28" s="25">
        <v>1487599</v>
      </c>
      <c r="F28" s="25" t="s">
        <v>47</v>
      </c>
      <c r="G28" s="25">
        <f t="shared" si="3"/>
        <v>1487599</v>
      </c>
      <c r="H28" s="25">
        <v>1487599</v>
      </c>
      <c r="I28" s="25" t="s">
        <v>47</v>
      </c>
      <c r="J28" s="25">
        <f t="shared" si="4"/>
        <v>167103.8</v>
      </c>
      <c r="K28" s="25">
        <v>167103.8</v>
      </c>
      <c r="L28" s="25" t="s">
        <v>47</v>
      </c>
    </row>
    <row r="29" spans="1:12" s="9" customFormat="1" ht="13.5">
      <c r="A29" s="6">
        <v>4214</v>
      </c>
      <c r="B29" s="7" t="s">
        <v>227</v>
      </c>
      <c r="C29" s="6" t="s">
        <v>228</v>
      </c>
      <c r="D29" s="25">
        <f t="shared" si="2"/>
        <v>2106434</v>
      </c>
      <c r="E29" s="25">
        <v>2106434</v>
      </c>
      <c r="F29" s="25" t="s">
        <v>47</v>
      </c>
      <c r="G29" s="25">
        <f t="shared" si="3"/>
        <v>2106434</v>
      </c>
      <c r="H29" s="25">
        <v>2106434</v>
      </c>
      <c r="I29" s="25" t="s">
        <v>47</v>
      </c>
      <c r="J29" s="25">
        <f t="shared" si="4"/>
        <v>399375</v>
      </c>
      <c r="K29" s="25">
        <v>399375</v>
      </c>
      <c r="L29" s="25" t="s">
        <v>47</v>
      </c>
    </row>
    <row r="30" spans="1:12" s="9" customFormat="1" ht="13.5">
      <c r="A30" s="6">
        <v>4215</v>
      </c>
      <c r="B30" s="7" t="s">
        <v>229</v>
      </c>
      <c r="C30" s="6" t="s">
        <v>230</v>
      </c>
      <c r="D30" s="25">
        <f t="shared" si="2"/>
        <v>650000</v>
      </c>
      <c r="E30" s="25">
        <v>650000</v>
      </c>
      <c r="F30" s="25" t="s">
        <v>47</v>
      </c>
      <c r="G30" s="25">
        <f t="shared" si="3"/>
        <v>650000</v>
      </c>
      <c r="H30" s="25">
        <v>650000</v>
      </c>
      <c r="I30" s="25" t="s">
        <v>47</v>
      </c>
      <c r="J30" s="25">
        <f t="shared" si="4"/>
        <v>46000</v>
      </c>
      <c r="K30" s="25">
        <v>46000</v>
      </c>
      <c r="L30" s="25" t="s">
        <v>47</v>
      </c>
    </row>
    <row r="31" spans="1:12" s="9" customFormat="1" ht="13.5">
      <c r="A31" s="6">
        <v>4216</v>
      </c>
      <c r="B31" s="7" t="s">
        <v>231</v>
      </c>
      <c r="C31" s="6" t="s">
        <v>232</v>
      </c>
      <c r="D31" s="25">
        <f t="shared" si="2"/>
        <v>550000</v>
      </c>
      <c r="E31" s="25">
        <v>550000</v>
      </c>
      <c r="F31" s="25" t="s">
        <v>47</v>
      </c>
      <c r="G31" s="25">
        <f t="shared" si="3"/>
        <v>550000</v>
      </c>
      <c r="H31" s="25">
        <v>550000</v>
      </c>
      <c r="I31" s="25" t="s">
        <v>47</v>
      </c>
      <c r="J31" s="25">
        <f t="shared" si="4"/>
        <v>0</v>
      </c>
      <c r="K31" s="25">
        <v>0</v>
      </c>
      <c r="L31" s="25" t="s">
        <v>47</v>
      </c>
    </row>
    <row r="32" spans="1:12" s="9" customFormat="1" ht="13.5">
      <c r="A32" s="6">
        <v>4217</v>
      </c>
      <c r="B32" s="7" t="s">
        <v>233</v>
      </c>
      <c r="C32" s="6" t="s">
        <v>234</v>
      </c>
      <c r="D32" s="25">
        <f t="shared" si="2"/>
        <v>0</v>
      </c>
      <c r="E32" s="25">
        <v>0</v>
      </c>
      <c r="F32" s="25" t="s">
        <v>47</v>
      </c>
      <c r="G32" s="25">
        <f t="shared" si="3"/>
        <v>0</v>
      </c>
      <c r="H32" s="25">
        <v>0</v>
      </c>
      <c r="I32" s="25" t="s">
        <v>47</v>
      </c>
      <c r="J32" s="25">
        <f t="shared" si="4"/>
        <v>0</v>
      </c>
      <c r="K32" s="25">
        <v>0</v>
      </c>
      <c r="L32" s="25" t="s">
        <v>47</v>
      </c>
    </row>
    <row r="33" spans="1:12" s="9" customFormat="1" ht="27">
      <c r="A33" s="6">
        <v>4220</v>
      </c>
      <c r="B33" s="7" t="s">
        <v>235</v>
      </c>
      <c r="C33" s="6" t="s">
        <v>210</v>
      </c>
      <c r="D33" s="25">
        <f>SUM(D35:D37)</f>
        <v>4450000</v>
      </c>
      <c r="E33" s="25">
        <f>SUM(E35:E37)</f>
        <v>4450000</v>
      </c>
      <c r="F33" s="25" t="s">
        <v>47</v>
      </c>
      <c r="G33" s="25">
        <f>SUM(G35:G37)</f>
        <v>4450000</v>
      </c>
      <c r="H33" s="25">
        <f>SUM(H35:H37)</f>
        <v>4450000</v>
      </c>
      <c r="I33" s="25" t="s">
        <v>47</v>
      </c>
      <c r="J33" s="25">
        <f>SUM(J35:J37)</f>
        <v>168600</v>
      </c>
      <c r="K33" s="25">
        <f>SUM(K35:K37)</f>
        <v>168600</v>
      </c>
      <c r="L33" s="25" t="s">
        <v>47</v>
      </c>
    </row>
    <row r="34" spans="1:12" s="9" customFormat="1" ht="13.5">
      <c r="A34" s="6"/>
      <c r="B34" s="7" t="s">
        <v>132</v>
      </c>
      <c r="C34" s="6"/>
      <c r="D34" s="26"/>
      <c r="E34" s="26"/>
      <c r="F34" s="26"/>
      <c r="G34" s="26"/>
      <c r="H34" s="26"/>
      <c r="I34" s="26"/>
      <c r="J34" s="26"/>
      <c r="K34" s="26"/>
      <c r="L34" s="26"/>
    </row>
    <row r="35" spans="1:12" s="9" customFormat="1" ht="13.5">
      <c r="A35" s="6">
        <v>4221</v>
      </c>
      <c r="B35" s="7" t="s">
        <v>236</v>
      </c>
      <c r="C35" s="6" t="s">
        <v>237</v>
      </c>
      <c r="D35" s="25">
        <f>SUM(E35,F35)</f>
        <v>950000</v>
      </c>
      <c r="E35" s="25">
        <v>950000</v>
      </c>
      <c r="F35" s="25" t="s">
        <v>47</v>
      </c>
      <c r="G35" s="25">
        <f>SUM(H35,I35)</f>
        <v>950000</v>
      </c>
      <c r="H35" s="25">
        <v>950000</v>
      </c>
      <c r="I35" s="25" t="s">
        <v>47</v>
      </c>
      <c r="J35" s="25">
        <f>SUM(K35,L35)</f>
        <v>53600</v>
      </c>
      <c r="K35" s="25">
        <v>53600</v>
      </c>
      <c r="L35" s="25" t="s">
        <v>47</v>
      </c>
    </row>
    <row r="36" spans="1:12" s="9" customFormat="1" ht="13.5">
      <c r="A36" s="6">
        <v>4222</v>
      </c>
      <c r="B36" s="7" t="s">
        <v>238</v>
      </c>
      <c r="C36" s="6" t="s">
        <v>239</v>
      </c>
      <c r="D36" s="25">
        <f>SUM(E36,F36)</f>
        <v>1000000</v>
      </c>
      <c r="E36" s="25">
        <v>1000000</v>
      </c>
      <c r="F36" s="25" t="s">
        <v>47</v>
      </c>
      <c r="G36" s="25">
        <f>SUM(H36,I36)</f>
        <v>1000000</v>
      </c>
      <c r="H36" s="25">
        <v>1000000</v>
      </c>
      <c r="I36" s="25" t="s">
        <v>47</v>
      </c>
      <c r="J36" s="25">
        <f>SUM(K36,L36)</f>
        <v>0</v>
      </c>
      <c r="K36" s="25">
        <v>0</v>
      </c>
      <c r="L36" s="25" t="s">
        <v>47</v>
      </c>
    </row>
    <row r="37" spans="1:12" s="9" customFormat="1" ht="13.5">
      <c r="A37" s="6">
        <v>4223</v>
      </c>
      <c r="B37" s="7" t="s">
        <v>240</v>
      </c>
      <c r="C37" s="6" t="s">
        <v>241</v>
      </c>
      <c r="D37" s="25">
        <f>SUM(E37,F37)</f>
        <v>2500000</v>
      </c>
      <c r="E37" s="25">
        <v>2500000</v>
      </c>
      <c r="F37" s="25" t="s">
        <v>47</v>
      </c>
      <c r="G37" s="25">
        <f>SUM(H37,I37)</f>
        <v>2500000</v>
      </c>
      <c r="H37" s="25">
        <v>2500000</v>
      </c>
      <c r="I37" s="25" t="s">
        <v>47</v>
      </c>
      <c r="J37" s="25">
        <f>SUM(K37,L37)</f>
        <v>115000</v>
      </c>
      <c r="K37" s="25">
        <v>115000</v>
      </c>
      <c r="L37" s="25" t="s">
        <v>47</v>
      </c>
    </row>
    <row r="38" spans="1:12" s="9" customFormat="1" ht="54">
      <c r="A38" s="6">
        <v>4230</v>
      </c>
      <c r="B38" s="7" t="s">
        <v>242</v>
      </c>
      <c r="C38" s="6" t="s">
        <v>47</v>
      </c>
      <c r="D38" s="25">
        <f>SUM(D40:D47)</f>
        <v>8979000</v>
      </c>
      <c r="E38" s="25">
        <f>SUM(E40:E47)</f>
        <v>8979000</v>
      </c>
      <c r="F38" s="25" t="s">
        <v>47</v>
      </c>
      <c r="G38" s="25">
        <f>SUM(G40:G47)</f>
        <v>8179000</v>
      </c>
      <c r="H38" s="25">
        <f>SUM(H40:H47)</f>
        <v>8179000</v>
      </c>
      <c r="I38" s="25" t="s">
        <v>47</v>
      </c>
      <c r="J38" s="25">
        <f>SUM(J40:J47)</f>
        <v>504600</v>
      </c>
      <c r="K38" s="25">
        <f>SUM(K40:K47)</f>
        <v>504600</v>
      </c>
      <c r="L38" s="25" t="s">
        <v>47</v>
      </c>
    </row>
    <row r="39" spans="1:12" s="9" customFormat="1" ht="13.5">
      <c r="A39" s="6"/>
      <c r="B39" s="7" t="s">
        <v>132</v>
      </c>
      <c r="C39" s="6"/>
      <c r="D39" s="26"/>
      <c r="E39" s="26"/>
      <c r="F39" s="26"/>
      <c r="G39" s="26"/>
      <c r="H39" s="26"/>
      <c r="I39" s="26"/>
      <c r="J39" s="26"/>
      <c r="K39" s="26"/>
      <c r="L39" s="26"/>
    </row>
    <row r="40" spans="1:12" s="9" customFormat="1" ht="13.5">
      <c r="A40" s="6">
        <v>4231</v>
      </c>
      <c r="B40" s="7" t="s">
        <v>243</v>
      </c>
      <c r="C40" s="6" t="s">
        <v>244</v>
      </c>
      <c r="D40" s="25">
        <f aca="true" t="shared" si="5" ref="D40:D47">SUM(E40,F40)</f>
        <v>350000</v>
      </c>
      <c r="E40" s="25">
        <v>350000</v>
      </c>
      <c r="F40" s="25" t="s">
        <v>47</v>
      </c>
      <c r="G40" s="25">
        <f aca="true" t="shared" si="6" ref="G40:G47">SUM(H40,I40)</f>
        <v>350000</v>
      </c>
      <c r="H40" s="25">
        <v>350000</v>
      </c>
      <c r="I40" s="25" t="s">
        <v>47</v>
      </c>
      <c r="J40" s="25">
        <f aca="true" t="shared" si="7" ref="J40:J47">SUM(K40,L40)</f>
        <v>0</v>
      </c>
      <c r="K40" s="25">
        <v>0</v>
      </c>
      <c r="L40" s="25" t="s">
        <v>47</v>
      </c>
    </row>
    <row r="41" spans="1:12" s="9" customFormat="1" ht="13.5">
      <c r="A41" s="6">
        <v>4232</v>
      </c>
      <c r="B41" s="7" t="s">
        <v>245</v>
      </c>
      <c r="C41" s="6" t="s">
        <v>246</v>
      </c>
      <c r="D41" s="25">
        <f t="shared" si="5"/>
        <v>1982000</v>
      </c>
      <c r="E41" s="25">
        <v>1982000</v>
      </c>
      <c r="F41" s="25" t="s">
        <v>47</v>
      </c>
      <c r="G41" s="25">
        <f t="shared" si="6"/>
        <v>1982000</v>
      </c>
      <c r="H41" s="25">
        <v>1982000</v>
      </c>
      <c r="I41" s="25" t="s">
        <v>47</v>
      </c>
      <c r="J41" s="25">
        <f t="shared" si="7"/>
        <v>236000</v>
      </c>
      <c r="K41" s="25">
        <v>236000</v>
      </c>
      <c r="L41" s="25" t="s">
        <v>47</v>
      </c>
    </row>
    <row r="42" spans="1:12" s="9" customFormat="1" ht="27">
      <c r="A42" s="6">
        <v>4233</v>
      </c>
      <c r="B42" s="7" t="s">
        <v>247</v>
      </c>
      <c r="C42" s="6" t="s">
        <v>248</v>
      </c>
      <c r="D42" s="25">
        <f t="shared" si="5"/>
        <v>502000</v>
      </c>
      <c r="E42" s="25">
        <v>502000</v>
      </c>
      <c r="F42" s="25" t="s">
        <v>47</v>
      </c>
      <c r="G42" s="25">
        <f t="shared" si="6"/>
        <v>502000</v>
      </c>
      <c r="H42" s="25">
        <v>502000</v>
      </c>
      <c r="I42" s="25" t="s">
        <v>47</v>
      </c>
      <c r="J42" s="25">
        <f t="shared" si="7"/>
        <v>0</v>
      </c>
      <c r="K42" s="25">
        <v>0</v>
      </c>
      <c r="L42" s="25" t="s">
        <v>47</v>
      </c>
    </row>
    <row r="43" spans="1:12" s="9" customFormat="1" ht="13.5">
      <c r="A43" s="6">
        <v>4234</v>
      </c>
      <c r="B43" s="7" t="s">
        <v>249</v>
      </c>
      <c r="C43" s="6" t="s">
        <v>250</v>
      </c>
      <c r="D43" s="25">
        <f t="shared" si="5"/>
        <v>745000</v>
      </c>
      <c r="E43" s="25">
        <v>745000</v>
      </c>
      <c r="F43" s="25" t="s">
        <v>47</v>
      </c>
      <c r="G43" s="25">
        <f t="shared" si="6"/>
        <v>745000</v>
      </c>
      <c r="H43" s="25">
        <v>745000</v>
      </c>
      <c r="I43" s="25" t="s">
        <v>47</v>
      </c>
      <c r="J43" s="25">
        <f t="shared" si="7"/>
        <v>37800</v>
      </c>
      <c r="K43" s="25">
        <v>37800</v>
      </c>
      <c r="L43" s="25" t="s">
        <v>47</v>
      </c>
    </row>
    <row r="44" spans="1:12" s="9" customFormat="1" ht="13.5">
      <c r="A44" s="6">
        <v>4235</v>
      </c>
      <c r="B44" s="7" t="s">
        <v>251</v>
      </c>
      <c r="C44" s="6" t="s">
        <v>252</v>
      </c>
      <c r="D44" s="25">
        <f t="shared" si="5"/>
        <v>1450000</v>
      </c>
      <c r="E44" s="25">
        <v>1450000</v>
      </c>
      <c r="F44" s="25" t="s">
        <v>47</v>
      </c>
      <c r="G44" s="25">
        <f t="shared" si="6"/>
        <v>1450000</v>
      </c>
      <c r="H44" s="25">
        <v>1450000</v>
      </c>
      <c r="I44" s="25" t="s">
        <v>47</v>
      </c>
      <c r="J44" s="25">
        <f t="shared" si="7"/>
        <v>0</v>
      </c>
      <c r="K44" s="25">
        <v>0</v>
      </c>
      <c r="L44" s="25" t="s">
        <v>47</v>
      </c>
    </row>
    <row r="45" spans="1:12" s="9" customFormat="1" ht="13.5">
      <c r="A45" s="6">
        <v>4236</v>
      </c>
      <c r="B45" s="7" t="s">
        <v>253</v>
      </c>
      <c r="C45" s="6" t="s">
        <v>254</v>
      </c>
      <c r="D45" s="25">
        <f t="shared" si="5"/>
        <v>250000</v>
      </c>
      <c r="E45" s="25">
        <v>250000</v>
      </c>
      <c r="F45" s="25" t="s">
        <v>47</v>
      </c>
      <c r="G45" s="25">
        <f t="shared" si="6"/>
        <v>250000</v>
      </c>
      <c r="H45" s="25">
        <v>250000</v>
      </c>
      <c r="I45" s="25" t="s">
        <v>47</v>
      </c>
      <c r="J45" s="25">
        <f t="shared" si="7"/>
        <v>0</v>
      </c>
      <c r="K45" s="25">
        <v>0</v>
      </c>
      <c r="L45" s="25" t="s">
        <v>47</v>
      </c>
    </row>
    <row r="46" spans="1:12" s="9" customFormat="1" ht="13.5">
      <c r="A46" s="6">
        <v>4237</v>
      </c>
      <c r="B46" s="7" t="s">
        <v>255</v>
      </c>
      <c r="C46" s="6" t="s">
        <v>256</v>
      </c>
      <c r="D46" s="25">
        <f t="shared" si="5"/>
        <v>2200000</v>
      </c>
      <c r="E46" s="25">
        <v>2200000</v>
      </c>
      <c r="F46" s="25" t="s">
        <v>47</v>
      </c>
      <c r="G46" s="25">
        <f t="shared" si="6"/>
        <v>1400000</v>
      </c>
      <c r="H46" s="25">
        <v>1400000</v>
      </c>
      <c r="I46" s="25" t="s">
        <v>47</v>
      </c>
      <c r="J46" s="25">
        <f t="shared" si="7"/>
        <v>230800</v>
      </c>
      <c r="K46" s="25">
        <v>230800</v>
      </c>
      <c r="L46" s="25" t="s">
        <v>47</v>
      </c>
    </row>
    <row r="47" spans="1:12" s="9" customFormat="1" ht="13.5">
      <c r="A47" s="6">
        <v>4238</v>
      </c>
      <c r="B47" s="7" t="s">
        <v>257</v>
      </c>
      <c r="C47" s="6" t="s">
        <v>258</v>
      </c>
      <c r="D47" s="25">
        <f t="shared" si="5"/>
        <v>1500000</v>
      </c>
      <c r="E47" s="25">
        <v>1500000</v>
      </c>
      <c r="F47" s="25" t="s">
        <v>47</v>
      </c>
      <c r="G47" s="25">
        <f t="shared" si="6"/>
        <v>1500000</v>
      </c>
      <c r="H47" s="25">
        <v>1500000</v>
      </c>
      <c r="I47" s="25" t="s">
        <v>47</v>
      </c>
      <c r="J47" s="25">
        <f t="shared" si="7"/>
        <v>0</v>
      </c>
      <c r="K47" s="25">
        <v>0</v>
      </c>
      <c r="L47" s="25" t="s">
        <v>47</v>
      </c>
    </row>
    <row r="48" spans="1:12" s="9" customFormat="1" ht="27">
      <c r="A48" s="6">
        <v>4240</v>
      </c>
      <c r="B48" s="7" t="s">
        <v>259</v>
      </c>
      <c r="C48" s="6" t="s">
        <v>210</v>
      </c>
      <c r="D48" s="25">
        <f>SUM(D50)</f>
        <v>3439208</v>
      </c>
      <c r="E48" s="25">
        <f>SUM(E50)</f>
        <v>3439208</v>
      </c>
      <c r="F48" s="25" t="s">
        <v>47</v>
      </c>
      <c r="G48" s="25">
        <f>SUM(G50)</f>
        <v>3439208</v>
      </c>
      <c r="H48" s="25">
        <f>SUM(H50)</f>
        <v>3439208</v>
      </c>
      <c r="I48" s="25" t="s">
        <v>47</v>
      </c>
      <c r="J48" s="25">
        <f>SUM(J50)</f>
        <v>255745</v>
      </c>
      <c r="K48" s="25">
        <f>SUM(K50)</f>
        <v>255745</v>
      </c>
      <c r="L48" s="25" t="s">
        <v>47</v>
      </c>
    </row>
    <row r="49" spans="1:12" s="9" customFormat="1" ht="13.5">
      <c r="A49" s="6"/>
      <c r="B49" s="7" t="s">
        <v>132</v>
      </c>
      <c r="C49" s="6"/>
      <c r="D49" s="26"/>
      <c r="E49" s="26"/>
      <c r="F49" s="26"/>
      <c r="G49" s="26"/>
      <c r="H49" s="26"/>
      <c r="I49" s="26"/>
      <c r="J49" s="26"/>
      <c r="K49" s="26"/>
      <c r="L49" s="26"/>
    </row>
    <row r="50" spans="1:12" s="9" customFormat="1" ht="13.5">
      <c r="A50" s="6">
        <v>4241</v>
      </c>
      <c r="B50" s="7" t="s">
        <v>260</v>
      </c>
      <c r="C50" s="6" t="s">
        <v>261</v>
      </c>
      <c r="D50" s="25">
        <f>SUM(E50,F50)</f>
        <v>3439208</v>
      </c>
      <c r="E50" s="25">
        <v>3439208</v>
      </c>
      <c r="F50" s="25" t="s">
        <v>47</v>
      </c>
      <c r="G50" s="25">
        <f>SUM(H50,I50)</f>
        <v>3439208</v>
      </c>
      <c r="H50" s="25">
        <v>3439208</v>
      </c>
      <c r="I50" s="25" t="s">
        <v>47</v>
      </c>
      <c r="J50" s="25">
        <f>SUM(K50,L50)</f>
        <v>255745</v>
      </c>
      <c r="K50" s="25">
        <v>255745</v>
      </c>
      <c r="L50" s="25" t="s">
        <v>47</v>
      </c>
    </row>
    <row r="51" spans="1:12" s="9" customFormat="1" ht="27">
      <c r="A51" s="6">
        <v>4250</v>
      </c>
      <c r="B51" s="7" t="s">
        <v>262</v>
      </c>
      <c r="C51" s="6" t="s">
        <v>210</v>
      </c>
      <c r="D51" s="25">
        <f>SUM(D53:D54)</f>
        <v>9402569</v>
      </c>
      <c r="E51" s="25">
        <f>SUM(E53:E54)</f>
        <v>9402569</v>
      </c>
      <c r="F51" s="25" t="s">
        <v>47</v>
      </c>
      <c r="G51" s="25">
        <f>SUM(G53:G54)</f>
        <v>9402569</v>
      </c>
      <c r="H51" s="25">
        <f>SUM(H53:H54)</f>
        <v>9402569</v>
      </c>
      <c r="I51" s="25" t="s">
        <v>47</v>
      </c>
      <c r="J51" s="25">
        <f>SUM(J53:J54)</f>
        <v>2142980</v>
      </c>
      <c r="K51" s="25">
        <f>SUM(K53:K54)</f>
        <v>2142980</v>
      </c>
      <c r="L51" s="25" t="s">
        <v>47</v>
      </c>
    </row>
    <row r="52" spans="1:12" s="9" customFormat="1" ht="13.5">
      <c r="A52" s="6"/>
      <c r="B52" s="7" t="s">
        <v>132</v>
      </c>
      <c r="C52" s="6"/>
      <c r="D52" s="26"/>
      <c r="E52" s="26"/>
      <c r="F52" s="26"/>
      <c r="G52" s="26"/>
      <c r="H52" s="26"/>
      <c r="I52" s="26"/>
      <c r="J52" s="26"/>
      <c r="K52" s="26"/>
      <c r="L52" s="26"/>
    </row>
    <row r="53" spans="1:12" s="9" customFormat="1" ht="27">
      <c r="A53" s="6">
        <v>4251</v>
      </c>
      <c r="B53" s="7" t="s">
        <v>263</v>
      </c>
      <c r="C53" s="6" t="s">
        <v>264</v>
      </c>
      <c r="D53" s="25">
        <f>SUM(E53,F53)</f>
        <v>4036900</v>
      </c>
      <c r="E53" s="25">
        <v>4036900</v>
      </c>
      <c r="F53" s="25" t="s">
        <v>47</v>
      </c>
      <c r="G53" s="25">
        <f>SUM(H53,I53)</f>
        <v>4036900</v>
      </c>
      <c r="H53" s="25">
        <v>4036900</v>
      </c>
      <c r="I53" s="25" t="s">
        <v>47</v>
      </c>
      <c r="J53" s="25">
        <f>SUM(K53,L53)</f>
        <v>0</v>
      </c>
      <c r="K53" s="25">
        <v>0</v>
      </c>
      <c r="L53" s="25" t="s">
        <v>47</v>
      </c>
    </row>
    <row r="54" spans="1:12" s="9" customFormat="1" ht="27">
      <c r="A54" s="6">
        <v>4252</v>
      </c>
      <c r="B54" s="7" t="s">
        <v>265</v>
      </c>
      <c r="C54" s="6" t="s">
        <v>266</v>
      </c>
      <c r="D54" s="25">
        <f>SUM(E54,F54)</f>
        <v>5365669</v>
      </c>
      <c r="E54" s="25">
        <v>5365669</v>
      </c>
      <c r="F54" s="25" t="s">
        <v>47</v>
      </c>
      <c r="G54" s="25">
        <f>SUM(H54,I54)</f>
        <v>5365669</v>
      </c>
      <c r="H54" s="25">
        <v>5365669</v>
      </c>
      <c r="I54" s="25" t="s">
        <v>47</v>
      </c>
      <c r="J54" s="25">
        <f>SUM(K54,L54)</f>
        <v>2142980</v>
      </c>
      <c r="K54" s="25">
        <v>2142980</v>
      </c>
      <c r="L54" s="25" t="s">
        <v>47</v>
      </c>
    </row>
    <row r="55" spans="1:12" s="9" customFormat="1" ht="40.5">
      <c r="A55" s="6">
        <v>4260</v>
      </c>
      <c r="B55" s="7" t="s">
        <v>267</v>
      </c>
      <c r="C55" s="6" t="s">
        <v>210</v>
      </c>
      <c r="D55" s="25">
        <f>SUM(D57:D64)</f>
        <v>13505663</v>
      </c>
      <c r="E55" s="25">
        <f>SUM(E57:E64)</f>
        <v>13505663</v>
      </c>
      <c r="F55" s="25" t="s">
        <v>47</v>
      </c>
      <c r="G55" s="25">
        <f>SUM(G57:G64)</f>
        <v>13505663</v>
      </c>
      <c r="H55" s="25">
        <f>SUM(H57:H64)</f>
        <v>13505663</v>
      </c>
      <c r="I55" s="25" t="s">
        <v>47</v>
      </c>
      <c r="J55" s="25">
        <f>SUM(J57:J64)</f>
        <v>1994900</v>
      </c>
      <c r="K55" s="25">
        <f>SUM(K57:K64)</f>
        <v>1994900</v>
      </c>
      <c r="L55" s="25" t="s">
        <v>47</v>
      </c>
    </row>
    <row r="56" spans="1:12" s="9" customFormat="1" ht="13.5">
      <c r="A56" s="6"/>
      <c r="B56" s="7" t="s">
        <v>132</v>
      </c>
      <c r="C56" s="6"/>
      <c r="D56" s="26"/>
      <c r="E56" s="26"/>
      <c r="F56" s="26"/>
      <c r="G56" s="26"/>
      <c r="H56" s="26"/>
      <c r="I56" s="26"/>
      <c r="J56" s="26"/>
      <c r="K56" s="26"/>
      <c r="L56" s="26"/>
    </row>
    <row r="57" spans="1:12" s="9" customFormat="1" ht="13.5">
      <c r="A57" s="6">
        <v>4261</v>
      </c>
      <c r="B57" s="7" t="s">
        <v>268</v>
      </c>
      <c r="C57" s="6" t="s">
        <v>269</v>
      </c>
      <c r="D57" s="25">
        <f aca="true" t="shared" si="8" ref="D57:D64">SUM(E57,F57)</f>
        <v>1398259</v>
      </c>
      <c r="E57" s="25">
        <v>1398259</v>
      </c>
      <c r="F57" s="25" t="s">
        <v>47</v>
      </c>
      <c r="G57" s="25">
        <f aca="true" t="shared" si="9" ref="G57:G64">SUM(H57,I57)</f>
        <v>1398259</v>
      </c>
      <c r="H57" s="25">
        <v>1398259</v>
      </c>
      <c r="I57" s="25" t="s">
        <v>47</v>
      </c>
      <c r="J57" s="25">
        <f aca="true" t="shared" si="10" ref="J57:J64">SUM(K57,L57)</f>
        <v>300000</v>
      </c>
      <c r="K57" s="25">
        <v>300000</v>
      </c>
      <c r="L57" s="25" t="s">
        <v>47</v>
      </c>
    </row>
    <row r="58" spans="1:12" s="9" customFormat="1" ht="13.5">
      <c r="A58" s="6">
        <v>4262</v>
      </c>
      <c r="B58" s="7" t="s">
        <v>270</v>
      </c>
      <c r="C58" s="6" t="s">
        <v>271</v>
      </c>
      <c r="D58" s="25">
        <f t="shared" si="8"/>
        <v>382000</v>
      </c>
      <c r="E58" s="25">
        <v>382000</v>
      </c>
      <c r="F58" s="25" t="s">
        <v>47</v>
      </c>
      <c r="G58" s="25">
        <f t="shared" si="9"/>
        <v>382000</v>
      </c>
      <c r="H58" s="25">
        <v>382000</v>
      </c>
      <c r="I58" s="25" t="s">
        <v>47</v>
      </c>
      <c r="J58" s="25">
        <f t="shared" si="10"/>
        <v>0</v>
      </c>
      <c r="K58" s="25">
        <v>0</v>
      </c>
      <c r="L58" s="25" t="s">
        <v>47</v>
      </c>
    </row>
    <row r="59" spans="1:12" s="9" customFormat="1" ht="27">
      <c r="A59" s="6">
        <v>4263</v>
      </c>
      <c r="B59" s="7" t="s">
        <v>272</v>
      </c>
      <c r="C59" s="6" t="s">
        <v>273</v>
      </c>
      <c r="D59" s="25">
        <f t="shared" si="8"/>
        <v>0</v>
      </c>
      <c r="E59" s="25">
        <v>0</v>
      </c>
      <c r="F59" s="25" t="s">
        <v>47</v>
      </c>
      <c r="G59" s="25">
        <f t="shared" si="9"/>
        <v>0</v>
      </c>
      <c r="H59" s="25">
        <v>0</v>
      </c>
      <c r="I59" s="25" t="s">
        <v>47</v>
      </c>
      <c r="J59" s="25">
        <f t="shared" si="10"/>
        <v>0</v>
      </c>
      <c r="K59" s="25">
        <v>0</v>
      </c>
      <c r="L59" s="25" t="s">
        <v>47</v>
      </c>
    </row>
    <row r="60" spans="1:12" s="9" customFormat="1" ht="13.5">
      <c r="A60" s="6">
        <v>4264</v>
      </c>
      <c r="B60" s="7" t="s">
        <v>274</v>
      </c>
      <c r="C60" s="6" t="s">
        <v>275</v>
      </c>
      <c r="D60" s="25">
        <f t="shared" si="8"/>
        <v>7085520</v>
      </c>
      <c r="E60" s="25">
        <v>7085520</v>
      </c>
      <c r="F60" s="25" t="s">
        <v>47</v>
      </c>
      <c r="G60" s="25">
        <f t="shared" si="9"/>
        <v>7085520</v>
      </c>
      <c r="H60" s="25">
        <v>7085520</v>
      </c>
      <c r="I60" s="25" t="s">
        <v>47</v>
      </c>
      <c r="J60" s="25">
        <f t="shared" si="10"/>
        <v>1492700</v>
      </c>
      <c r="K60" s="25">
        <v>1492700</v>
      </c>
      <c r="L60" s="25" t="s">
        <v>47</v>
      </c>
    </row>
    <row r="61" spans="1:12" s="9" customFormat="1" ht="27">
      <c r="A61" s="6">
        <v>4265</v>
      </c>
      <c r="B61" s="7" t="s">
        <v>276</v>
      </c>
      <c r="C61" s="6" t="s">
        <v>277</v>
      </c>
      <c r="D61" s="25">
        <f t="shared" si="8"/>
        <v>0</v>
      </c>
      <c r="E61" s="25">
        <v>0</v>
      </c>
      <c r="F61" s="25" t="s">
        <v>47</v>
      </c>
      <c r="G61" s="25">
        <f t="shared" si="9"/>
        <v>0</v>
      </c>
      <c r="H61" s="25">
        <v>0</v>
      </c>
      <c r="I61" s="25" t="s">
        <v>47</v>
      </c>
      <c r="J61" s="25">
        <f t="shared" si="10"/>
        <v>0</v>
      </c>
      <c r="K61" s="25">
        <v>0</v>
      </c>
      <c r="L61" s="25" t="s">
        <v>47</v>
      </c>
    </row>
    <row r="62" spans="1:12" s="9" customFormat="1" ht="13.5">
      <c r="A62" s="6">
        <v>4266</v>
      </c>
      <c r="B62" s="7" t="s">
        <v>278</v>
      </c>
      <c r="C62" s="6" t="s">
        <v>279</v>
      </c>
      <c r="D62" s="25">
        <f t="shared" si="8"/>
        <v>525918</v>
      </c>
      <c r="E62" s="25">
        <v>525918</v>
      </c>
      <c r="F62" s="25" t="s">
        <v>47</v>
      </c>
      <c r="G62" s="25">
        <f t="shared" si="9"/>
        <v>525918</v>
      </c>
      <c r="H62" s="25">
        <v>525918</v>
      </c>
      <c r="I62" s="25" t="s">
        <v>47</v>
      </c>
      <c r="J62" s="25">
        <f t="shared" si="10"/>
        <v>0</v>
      </c>
      <c r="K62" s="25">
        <v>0</v>
      </c>
      <c r="L62" s="25" t="s">
        <v>47</v>
      </c>
    </row>
    <row r="63" spans="1:12" s="9" customFormat="1" ht="13.5">
      <c r="A63" s="6">
        <v>4267</v>
      </c>
      <c r="B63" s="7" t="s">
        <v>280</v>
      </c>
      <c r="C63" s="6" t="s">
        <v>281</v>
      </c>
      <c r="D63" s="25">
        <f t="shared" si="8"/>
        <v>1001165</v>
      </c>
      <c r="E63" s="25">
        <v>1001165</v>
      </c>
      <c r="F63" s="25" t="s">
        <v>47</v>
      </c>
      <c r="G63" s="25">
        <f t="shared" si="9"/>
        <v>1001165</v>
      </c>
      <c r="H63" s="25">
        <v>1001165</v>
      </c>
      <c r="I63" s="25" t="s">
        <v>47</v>
      </c>
      <c r="J63" s="25">
        <f t="shared" si="10"/>
        <v>11750</v>
      </c>
      <c r="K63" s="25">
        <v>11750</v>
      </c>
      <c r="L63" s="25" t="s">
        <v>47</v>
      </c>
    </row>
    <row r="64" spans="1:12" s="9" customFormat="1" ht="13.5">
      <c r="A64" s="6">
        <v>4268</v>
      </c>
      <c r="B64" s="7" t="s">
        <v>282</v>
      </c>
      <c r="C64" s="6" t="s">
        <v>283</v>
      </c>
      <c r="D64" s="25">
        <f t="shared" si="8"/>
        <v>3112801</v>
      </c>
      <c r="E64" s="25">
        <v>3112801</v>
      </c>
      <c r="F64" s="25" t="s">
        <v>47</v>
      </c>
      <c r="G64" s="25">
        <f t="shared" si="9"/>
        <v>3112801</v>
      </c>
      <c r="H64" s="25">
        <v>3112801</v>
      </c>
      <c r="I64" s="25" t="s">
        <v>47</v>
      </c>
      <c r="J64" s="25">
        <f t="shared" si="10"/>
        <v>190450</v>
      </c>
      <c r="K64" s="25">
        <v>190450</v>
      </c>
      <c r="L64" s="25" t="s">
        <v>47</v>
      </c>
    </row>
    <row r="65" spans="1:12" s="45" customFormat="1" ht="13.5">
      <c r="A65" s="14">
        <v>4400</v>
      </c>
      <c r="B65" s="15" t="s">
        <v>284</v>
      </c>
      <c r="C65" s="14" t="s">
        <v>210</v>
      </c>
      <c r="D65" s="38">
        <f>SUM(D67)</f>
        <v>70250593</v>
      </c>
      <c r="E65" s="38">
        <f>SUM(E67)</f>
        <v>70250593</v>
      </c>
      <c r="F65" s="38" t="s">
        <v>47</v>
      </c>
      <c r="G65" s="38">
        <f>SUM(G67)</f>
        <v>70250593</v>
      </c>
      <c r="H65" s="38">
        <f>SUM(H67)</f>
        <v>70250593</v>
      </c>
      <c r="I65" s="38" t="s">
        <v>47</v>
      </c>
      <c r="J65" s="38">
        <f>SUM(J67)</f>
        <v>11714823</v>
      </c>
      <c r="K65" s="38">
        <f>SUM(K67)</f>
        <v>11714823</v>
      </c>
      <c r="L65" s="38" t="s">
        <v>47</v>
      </c>
    </row>
    <row r="66" spans="1:12" s="9" customFormat="1" ht="13.5">
      <c r="A66" s="6"/>
      <c r="B66" s="7" t="s">
        <v>208</v>
      </c>
      <c r="C66" s="6"/>
      <c r="D66" s="26"/>
      <c r="E66" s="26"/>
      <c r="F66" s="26"/>
      <c r="G66" s="26"/>
      <c r="H66" s="26"/>
      <c r="I66" s="26"/>
      <c r="J66" s="26"/>
      <c r="K66" s="26"/>
      <c r="L66" s="26"/>
    </row>
    <row r="67" spans="1:12" s="9" customFormat="1" ht="27">
      <c r="A67" s="6">
        <v>4410</v>
      </c>
      <c r="B67" s="7" t="s">
        <v>285</v>
      </c>
      <c r="C67" s="6" t="s">
        <v>210</v>
      </c>
      <c r="D67" s="25">
        <f>SUM(D69:D69)</f>
        <v>70250593</v>
      </c>
      <c r="E67" s="25">
        <f>SUM(E69:E69)</f>
        <v>70250593</v>
      </c>
      <c r="F67" s="25" t="s">
        <v>47</v>
      </c>
      <c r="G67" s="25">
        <f>SUM(G69:G69)</f>
        <v>70250593</v>
      </c>
      <c r="H67" s="25">
        <f>SUM(H69:H69)</f>
        <v>70250593</v>
      </c>
      <c r="I67" s="25" t="s">
        <v>47</v>
      </c>
      <c r="J67" s="25">
        <f>SUM(J69:J69)</f>
        <v>11714823</v>
      </c>
      <c r="K67" s="25">
        <f>SUM(K69:K69)</f>
        <v>11714823</v>
      </c>
      <c r="L67" s="25" t="s">
        <v>47</v>
      </c>
    </row>
    <row r="68" spans="1:12" s="9" customFormat="1" ht="13.5">
      <c r="A68" s="6"/>
      <c r="B68" s="7" t="s">
        <v>132</v>
      </c>
      <c r="C68" s="6"/>
      <c r="D68" s="26"/>
      <c r="E68" s="26"/>
      <c r="F68" s="26"/>
      <c r="G68" s="26"/>
      <c r="H68" s="26"/>
      <c r="I68" s="26"/>
      <c r="J68" s="26"/>
      <c r="K68" s="26"/>
      <c r="L68" s="26"/>
    </row>
    <row r="69" spans="1:12" s="9" customFormat="1" ht="27">
      <c r="A69" s="6">
        <v>4411</v>
      </c>
      <c r="B69" s="7" t="s">
        <v>286</v>
      </c>
      <c r="C69" s="6" t="s">
        <v>287</v>
      </c>
      <c r="D69" s="25">
        <f>SUM(E69,F69)</f>
        <v>70250593</v>
      </c>
      <c r="E69" s="25">
        <v>70250593</v>
      </c>
      <c r="F69" s="25" t="s">
        <v>47</v>
      </c>
      <c r="G69" s="25">
        <f>SUM(H69,I69)</f>
        <v>70250593</v>
      </c>
      <c r="H69" s="25">
        <v>70250593</v>
      </c>
      <c r="I69" s="25" t="s">
        <v>47</v>
      </c>
      <c r="J69" s="25">
        <f>SUM(K69,L69)</f>
        <v>11714823</v>
      </c>
      <c r="K69" s="25">
        <v>11714823</v>
      </c>
      <c r="L69" s="25" t="s">
        <v>47</v>
      </c>
    </row>
    <row r="70" spans="1:12" s="45" customFormat="1" ht="27">
      <c r="A70" s="14">
        <v>4500</v>
      </c>
      <c r="B70" s="15" t="s">
        <v>288</v>
      </c>
      <c r="C70" s="14"/>
      <c r="D70" s="38">
        <f>SUM(D72,D79)</f>
        <v>287336492</v>
      </c>
      <c r="E70" s="38">
        <f>SUM(E72,E79)</f>
        <v>287336492</v>
      </c>
      <c r="F70" s="38" t="s">
        <v>47</v>
      </c>
      <c r="G70" s="38">
        <f>SUM(G72,G79)</f>
        <v>287336492</v>
      </c>
      <c r="H70" s="38">
        <f>SUM(H72,H79)</f>
        <v>287336492</v>
      </c>
      <c r="I70" s="38" t="s">
        <v>47</v>
      </c>
      <c r="J70" s="38">
        <f>SUM(J72,J79)</f>
        <v>71372906</v>
      </c>
      <c r="K70" s="38">
        <f>SUM(K72,K79)</f>
        <v>71372906</v>
      </c>
      <c r="L70" s="38" t="s">
        <v>47</v>
      </c>
    </row>
    <row r="71" spans="1:12" s="9" customFormat="1" ht="13.5">
      <c r="A71" s="6"/>
      <c r="B71" s="7" t="s">
        <v>208</v>
      </c>
      <c r="C71" s="6"/>
      <c r="D71" s="26"/>
      <c r="E71" s="26"/>
      <c r="F71" s="26"/>
      <c r="G71" s="26"/>
      <c r="H71" s="26"/>
      <c r="I71" s="26"/>
      <c r="J71" s="26"/>
      <c r="K71" s="26"/>
      <c r="L71" s="26"/>
    </row>
    <row r="72" spans="1:12" s="44" customFormat="1" ht="40.5">
      <c r="A72" s="3">
        <v>4530</v>
      </c>
      <c r="B72" s="4" t="s">
        <v>289</v>
      </c>
      <c r="C72" s="3" t="s">
        <v>210</v>
      </c>
      <c r="D72" s="35">
        <f>SUM(D74:D75)</f>
        <v>282336492</v>
      </c>
      <c r="E72" s="35">
        <f>SUM(E74:E75)</f>
        <v>282336492</v>
      </c>
      <c r="F72" s="35" t="s">
        <v>47</v>
      </c>
      <c r="G72" s="35">
        <f>SUM(G74:G75)</f>
        <v>282336492</v>
      </c>
      <c r="H72" s="35">
        <f>SUM(H74:H75)</f>
        <v>282336492</v>
      </c>
      <c r="I72" s="35" t="s">
        <v>47</v>
      </c>
      <c r="J72" s="35">
        <f>SUM(J74:J75)</f>
        <v>71372906</v>
      </c>
      <c r="K72" s="35">
        <f>SUM(K74:K75)</f>
        <v>71372906</v>
      </c>
      <c r="L72" s="35" t="s">
        <v>47</v>
      </c>
    </row>
    <row r="73" spans="1:12" s="9" customFormat="1" ht="13.5">
      <c r="A73" s="6"/>
      <c r="B73" s="7" t="s">
        <v>132</v>
      </c>
      <c r="C73" s="6"/>
      <c r="D73" s="26"/>
      <c r="E73" s="26"/>
      <c r="F73" s="26"/>
      <c r="G73" s="26"/>
      <c r="H73" s="26"/>
      <c r="I73" s="26"/>
      <c r="J73" s="26"/>
      <c r="K73" s="26"/>
      <c r="L73" s="26"/>
    </row>
    <row r="74" spans="1:12" s="9" customFormat="1" ht="40.5">
      <c r="A74" s="6">
        <v>4531</v>
      </c>
      <c r="B74" s="7" t="s">
        <v>290</v>
      </c>
      <c r="C74" s="6" t="s">
        <v>291</v>
      </c>
      <c r="D74" s="25">
        <f>SUM(E74,F74)</f>
        <v>281336492</v>
      </c>
      <c r="E74" s="25">
        <v>281336492</v>
      </c>
      <c r="F74" s="25" t="s">
        <v>47</v>
      </c>
      <c r="G74" s="25">
        <f>SUM(H74,I74)</f>
        <v>281336492</v>
      </c>
      <c r="H74" s="25">
        <v>281336492</v>
      </c>
      <c r="I74" s="25" t="s">
        <v>47</v>
      </c>
      <c r="J74" s="25">
        <f>SUM(K74,L74)</f>
        <v>70617906</v>
      </c>
      <c r="K74" s="25">
        <v>70617906</v>
      </c>
      <c r="L74" s="25" t="s">
        <v>47</v>
      </c>
    </row>
    <row r="75" spans="1:12" s="9" customFormat="1" ht="27">
      <c r="A75" s="6">
        <v>4533</v>
      </c>
      <c r="B75" s="7" t="s">
        <v>292</v>
      </c>
      <c r="C75" s="6" t="s">
        <v>293</v>
      </c>
      <c r="D75" s="25">
        <f>SUM(D76,D77,D78)</f>
        <v>1000000</v>
      </c>
      <c r="E75" s="25">
        <f>SUM(E76,E77,E78)</f>
        <v>1000000</v>
      </c>
      <c r="F75" s="25" t="s">
        <v>47</v>
      </c>
      <c r="G75" s="25">
        <f>SUM(G76,G77,G78)</f>
        <v>1000000</v>
      </c>
      <c r="H75" s="25">
        <f>SUM(H76,H77,H78)</f>
        <v>1000000</v>
      </c>
      <c r="I75" s="25" t="s">
        <v>47</v>
      </c>
      <c r="J75" s="25">
        <f>SUM(J76,J77,J78)</f>
        <v>755000</v>
      </c>
      <c r="K75" s="25">
        <f>SUM(K76,K77,K78)</f>
        <v>755000</v>
      </c>
      <c r="L75" s="25" t="s">
        <v>47</v>
      </c>
    </row>
    <row r="76" spans="1:12" s="9" customFormat="1" ht="13.5">
      <c r="A76" s="6">
        <v>4534</v>
      </c>
      <c r="B76" s="7" t="s">
        <v>294</v>
      </c>
      <c r="C76" s="6"/>
      <c r="D76" s="25">
        <f>SUM(E76,F76)</f>
        <v>0</v>
      </c>
      <c r="E76" s="25">
        <v>0</v>
      </c>
      <c r="F76" s="25" t="s">
        <v>47</v>
      </c>
      <c r="G76" s="25">
        <f>SUM(H76,I76)</f>
        <v>0</v>
      </c>
      <c r="H76" s="25">
        <v>0</v>
      </c>
      <c r="I76" s="25" t="s">
        <v>47</v>
      </c>
      <c r="J76" s="25">
        <f>SUM(K76,L76)</f>
        <v>0</v>
      </c>
      <c r="K76" s="25">
        <v>0</v>
      </c>
      <c r="L76" s="25" t="s">
        <v>47</v>
      </c>
    </row>
    <row r="77" spans="1:12" s="9" customFormat="1" ht="13.5">
      <c r="A77" s="6">
        <v>4535</v>
      </c>
      <c r="B77" s="7" t="s">
        <v>295</v>
      </c>
      <c r="C77" s="6"/>
      <c r="D77" s="25">
        <f>SUM(E77,F77)</f>
        <v>0</v>
      </c>
      <c r="E77" s="25">
        <v>0</v>
      </c>
      <c r="F77" s="25" t="s">
        <v>47</v>
      </c>
      <c r="G77" s="25">
        <f>SUM(H77,I77)</f>
        <v>0</v>
      </c>
      <c r="H77" s="25">
        <v>0</v>
      </c>
      <c r="I77" s="25" t="s">
        <v>47</v>
      </c>
      <c r="J77" s="25">
        <f>SUM(K77,L77)</f>
        <v>0</v>
      </c>
      <c r="K77" s="25">
        <v>0</v>
      </c>
      <c r="L77" s="25" t="s">
        <v>47</v>
      </c>
    </row>
    <row r="78" spans="1:12" s="9" customFormat="1" ht="13.5">
      <c r="A78" s="6">
        <v>4536</v>
      </c>
      <c r="B78" s="7" t="s">
        <v>296</v>
      </c>
      <c r="C78" s="6"/>
      <c r="D78" s="25">
        <f>SUM(E78,F78)</f>
        <v>1000000</v>
      </c>
      <c r="E78" s="25">
        <f>1000000-SUM(E77,E80)</f>
        <v>1000000</v>
      </c>
      <c r="F78" s="25" t="s">
        <v>47</v>
      </c>
      <c r="G78" s="25">
        <f>SUM(H78,I78)</f>
        <v>1000000</v>
      </c>
      <c r="H78" s="25">
        <f>1000000-SUM(H77,H80)</f>
        <v>1000000</v>
      </c>
      <c r="I78" s="25" t="s">
        <v>47</v>
      </c>
      <c r="J78" s="25">
        <f>SUM(K78,L78)</f>
        <v>755000</v>
      </c>
      <c r="K78" s="25">
        <f>755000-SUM(K77,K80)</f>
        <v>755000</v>
      </c>
      <c r="L78" s="25" t="s">
        <v>47</v>
      </c>
    </row>
    <row r="79" spans="1:12" s="44" customFormat="1" ht="40.5">
      <c r="A79" s="3">
        <v>4540</v>
      </c>
      <c r="B79" s="4" t="s">
        <v>297</v>
      </c>
      <c r="C79" s="3" t="s">
        <v>210</v>
      </c>
      <c r="D79" s="35">
        <f>SUM(D81:D81)</f>
        <v>5000000</v>
      </c>
      <c r="E79" s="35">
        <f>SUM(E81:E81)</f>
        <v>5000000</v>
      </c>
      <c r="F79" s="35" t="s">
        <v>47</v>
      </c>
      <c r="G79" s="35">
        <f>SUM(G81:G81)</f>
        <v>5000000</v>
      </c>
      <c r="H79" s="35">
        <f>SUM(H81:H81)</f>
        <v>5000000</v>
      </c>
      <c r="I79" s="35" t="s">
        <v>47</v>
      </c>
      <c r="J79" s="35">
        <f>SUM(J81:J81)</f>
        <v>0</v>
      </c>
      <c r="K79" s="35">
        <f>SUM(K81:K81)</f>
        <v>0</v>
      </c>
      <c r="L79" s="35" t="s">
        <v>47</v>
      </c>
    </row>
    <row r="80" spans="1:12" s="9" customFormat="1" ht="13.5">
      <c r="A80" s="6"/>
      <c r="B80" s="7" t="s">
        <v>132</v>
      </c>
      <c r="C80" s="6"/>
      <c r="D80" s="26"/>
      <c r="E80" s="26"/>
      <c r="F80" s="26"/>
      <c r="G80" s="26"/>
      <c r="H80" s="26"/>
      <c r="I80" s="26"/>
      <c r="J80" s="26"/>
      <c r="K80" s="26"/>
      <c r="L80" s="26"/>
    </row>
    <row r="81" spans="1:12" s="9" customFormat="1" ht="27">
      <c r="A81" s="6">
        <v>4543</v>
      </c>
      <c r="B81" s="7" t="s">
        <v>298</v>
      </c>
      <c r="C81" s="6" t="s">
        <v>299</v>
      </c>
      <c r="D81" s="25">
        <f>D82</f>
        <v>5000000</v>
      </c>
      <c r="E81" s="25">
        <f>E82</f>
        <v>5000000</v>
      </c>
      <c r="F81" s="25" t="s">
        <v>47</v>
      </c>
      <c r="G81" s="25">
        <f>G82</f>
        <v>5000000</v>
      </c>
      <c r="H81" s="25">
        <f>H82</f>
        <v>5000000</v>
      </c>
      <c r="I81" s="25" t="s">
        <v>47</v>
      </c>
      <c r="J81" s="25">
        <f>J82</f>
        <v>0</v>
      </c>
      <c r="K81" s="25">
        <f>K82</f>
        <v>0</v>
      </c>
      <c r="L81" s="25" t="s">
        <v>47</v>
      </c>
    </row>
    <row r="82" spans="1:12" s="9" customFormat="1" ht="13.5">
      <c r="A82" s="6">
        <v>4546</v>
      </c>
      <c r="B82" s="7" t="s">
        <v>296</v>
      </c>
      <c r="C82" s="6"/>
      <c r="D82" s="25">
        <f>SUM(E82,F82)</f>
        <v>5000000</v>
      </c>
      <c r="E82" s="25">
        <v>5000000</v>
      </c>
      <c r="F82" s="25" t="s">
        <v>47</v>
      </c>
      <c r="G82" s="25">
        <f>SUM(H82,I82)</f>
        <v>5000000</v>
      </c>
      <c r="H82" s="25">
        <v>5000000</v>
      </c>
      <c r="I82" s="25" t="s">
        <v>47</v>
      </c>
      <c r="J82" s="25">
        <f>SUM(K82,L82)</f>
        <v>0</v>
      </c>
      <c r="K82" s="25">
        <v>0</v>
      </c>
      <c r="L82" s="25" t="s">
        <v>47</v>
      </c>
    </row>
    <row r="83" spans="1:12" s="45" customFormat="1" ht="27">
      <c r="A83" s="14">
        <v>4600</v>
      </c>
      <c r="B83" s="15" t="s">
        <v>300</v>
      </c>
      <c r="C83" s="14" t="s">
        <v>210</v>
      </c>
      <c r="D83" s="38">
        <f>SUM(D84)</f>
        <v>14500000</v>
      </c>
      <c r="E83" s="38">
        <f>SUM(E84)</f>
        <v>14500000</v>
      </c>
      <c r="F83" s="38" t="s">
        <v>47</v>
      </c>
      <c r="G83" s="38">
        <f>SUM(G84)</f>
        <v>15300000</v>
      </c>
      <c r="H83" s="38">
        <f>SUM(H84)</f>
        <v>15300000</v>
      </c>
      <c r="I83" s="38" t="s">
        <v>47</v>
      </c>
      <c r="J83" s="38">
        <f>SUM(J84)</f>
        <v>4167740</v>
      </c>
      <c r="K83" s="38">
        <f>SUM(K84)</f>
        <v>4167740</v>
      </c>
      <c r="L83" s="38" t="s">
        <v>47</v>
      </c>
    </row>
    <row r="84" spans="1:12" s="9" customFormat="1" ht="40.5">
      <c r="A84" s="6">
        <v>4630</v>
      </c>
      <c r="B84" s="7" t="s">
        <v>301</v>
      </c>
      <c r="C84" s="6" t="s">
        <v>210</v>
      </c>
      <c r="D84" s="25">
        <f>SUM(D86:D88)</f>
        <v>14500000</v>
      </c>
      <c r="E84" s="25">
        <f>SUM(E86:E88)</f>
        <v>14500000</v>
      </c>
      <c r="F84" s="25" t="s">
        <v>47</v>
      </c>
      <c r="G84" s="25">
        <f>SUM(G86:G88)</f>
        <v>15300000</v>
      </c>
      <c r="H84" s="25">
        <f>SUM(H86:H88)</f>
        <v>15300000</v>
      </c>
      <c r="I84" s="25" t="s">
        <v>47</v>
      </c>
      <c r="J84" s="25">
        <f>SUM(J86:J88)</f>
        <v>4167740</v>
      </c>
      <c r="K84" s="25">
        <f>SUM(K86:K88)</f>
        <v>4167740</v>
      </c>
      <c r="L84" s="25" t="s">
        <v>47</v>
      </c>
    </row>
    <row r="85" spans="1:12" s="9" customFormat="1" ht="13.5">
      <c r="A85" s="6"/>
      <c r="B85" s="7" t="s">
        <v>302</v>
      </c>
      <c r="C85" s="6"/>
      <c r="D85" s="26"/>
      <c r="E85" s="26"/>
      <c r="F85" s="26"/>
      <c r="G85" s="26"/>
      <c r="H85" s="26"/>
      <c r="I85" s="26"/>
      <c r="J85" s="26"/>
      <c r="K85" s="26"/>
      <c r="L85" s="26"/>
    </row>
    <row r="86" spans="1:12" s="9" customFormat="1" ht="13.5">
      <c r="A86" s="6">
        <v>4631</v>
      </c>
      <c r="B86" s="7" t="s">
        <v>303</v>
      </c>
      <c r="C86" s="6" t="s">
        <v>304</v>
      </c>
      <c r="D86" s="25">
        <f>SUM(E86,F86)</f>
        <v>1800000</v>
      </c>
      <c r="E86" s="25">
        <v>1800000</v>
      </c>
      <c r="F86" s="25" t="s">
        <v>47</v>
      </c>
      <c r="G86" s="25">
        <f>SUM(H86,I86)</f>
        <v>1800000</v>
      </c>
      <c r="H86" s="25">
        <v>1800000</v>
      </c>
      <c r="I86" s="25" t="s">
        <v>47</v>
      </c>
      <c r="J86" s="25">
        <f>SUM(K86,L86)</f>
        <v>450000</v>
      </c>
      <c r="K86" s="25">
        <v>450000</v>
      </c>
      <c r="L86" s="25" t="s">
        <v>47</v>
      </c>
    </row>
    <row r="87" spans="1:12" s="9" customFormat="1" ht="27">
      <c r="A87" s="6">
        <v>4632</v>
      </c>
      <c r="B87" s="7" t="s">
        <v>305</v>
      </c>
      <c r="C87" s="6" t="s">
        <v>306</v>
      </c>
      <c r="D87" s="25">
        <f>SUM(E87,F87)</f>
        <v>500000</v>
      </c>
      <c r="E87" s="25">
        <v>500000</v>
      </c>
      <c r="F87" s="25" t="s">
        <v>47</v>
      </c>
      <c r="G87" s="25">
        <f>SUM(H87,I87)</f>
        <v>1300000</v>
      </c>
      <c r="H87" s="25">
        <v>1300000</v>
      </c>
      <c r="I87" s="25" t="s">
        <v>47</v>
      </c>
      <c r="J87" s="25">
        <f>SUM(K87,L87)</f>
        <v>800000</v>
      </c>
      <c r="K87" s="25">
        <v>800000</v>
      </c>
      <c r="L87" s="25" t="s">
        <v>47</v>
      </c>
    </row>
    <row r="88" spans="1:12" s="9" customFormat="1" ht="13.5">
      <c r="A88" s="6">
        <v>4634</v>
      </c>
      <c r="B88" s="7" t="s">
        <v>307</v>
      </c>
      <c r="C88" s="6" t="s">
        <v>308</v>
      </c>
      <c r="D88" s="25">
        <f>SUM(E88,F88)</f>
        <v>12200000</v>
      </c>
      <c r="E88" s="25">
        <v>12200000</v>
      </c>
      <c r="F88" s="25" t="s">
        <v>47</v>
      </c>
      <c r="G88" s="25">
        <f>SUM(H88,I88)</f>
        <v>12200000</v>
      </c>
      <c r="H88" s="25">
        <v>12200000</v>
      </c>
      <c r="I88" s="25" t="s">
        <v>47</v>
      </c>
      <c r="J88" s="25">
        <f>SUM(K88,L88)</f>
        <v>2917740</v>
      </c>
      <c r="K88" s="25">
        <v>2917740</v>
      </c>
      <c r="L88" s="25" t="s">
        <v>47</v>
      </c>
    </row>
    <row r="89" spans="1:12" s="45" customFormat="1" ht="40.5">
      <c r="A89" s="14">
        <v>4700</v>
      </c>
      <c r="B89" s="15" t="s">
        <v>309</v>
      </c>
      <c r="C89" s="14" t="s">
        <v>210</v>
      </c>
      <c r="D89" s="38">
        <f>SUM(D91,D93,D97,D100,D103)</f>
        <v>46539192</v>
      </c>
      <c r="E89" s="38">
        <f aca="true" t="shared" si="11" ref="E89:L89">SUM(E91,E93,E97,E100,E103)</f>
        <v>46539192</v>
      </c>
      <c r="F89" s="38">
        <f t="shared" si="11"/>
        <v>0</v>
      </c>
      <c r="G89" s="38">
        <f t="shared" si="11"/>
        <v>46539192</v>
      </c>
      <c r="H89" s="38">
        <f t="shared" si="11"/>
        <v>46539192</v>
      </c>
      <c r="I89" s="38">
        <f t="shared" si="11"/>
        <v>0</v>
      </c>
      <c r="J89" s="38">
        <f t="shared" si="11"/>
        <v>184050</v>
      </c>
      <c r="K89" s="38">
        <f t="shared" si="11"/>
        <v>184050</v>
      </c>
      <c r="L89" s="38">
        <f t="shared" si="11"/>
        <v>0</v>
      </c>
    </row>
    <row r="90" spans="1:12" s="9" customFormat="1" ht="13.5">
      <c r="A90" s="6"/>
      <c r="B90" s="7" t="s">
        <v>208</v>
      </c>
      <c r="C90" s="6"/>
      <c r="D90" s="26"/>
      <c r="E90" s="26"/>
      <c r="F90" s="26"/>
      <c r="G90" s="26"/>
      <c r="H90" s="26"/>
      <c r="I90" s="26"/>
      <c r="J90" s="26"/>
      <c r="K90" s="26"/>
      <c r="L90" s="26"/>
    </row>
    <row r="91" spans="1:12" s="44" customFormat="1" ht="40.5">
      <c r="A91" s="3">
        <v>4710</v>
      </c>
      <c r="B91" s="4" t="s">
        <v>310</v>
      </c>
      <c r="C91" s="3" t="s">
        <v>210</v>
      </c>
      <c r="D91" s="35">
        <f>SUM(D92:D92)</f>
        <v>1300000</v>
      </c>
      <c r="E91" s="35">
        <f>SUM(E92:E92)</f>
        <v>1300000</v>
      </c>
      <c r="F91" s="35" t="s">
        <v>47</v>
      </c>
      <c r="G91" s="35">
        <f>SUM(G92:G92)</f>
        <v>1300000</v>
      </c>
      <c r="H91" s="35">
        <f>SUM(H92:H92)</f>
        <v>1300000</v>
      </c>
      <c r="I91" s="35" t="s">
        <v>47</v>
      </c>
      <c r="J91" s="35">
        <f>SUM(J92:J92)</f>
        <v>100000</v>
      </c>
      <c r="K91" s="35">
        <f>SUM(K92:K92)</f>
        <v>100000</v>
      </c>
      <c r="L91" s="35" t="s">
        <v>47</v>
      </c>
    </row>
    <row r="92" spans="1:12" s="9" customFormat="1" ht="27">
      <c r="A92" s="6">
        <v>4712</v>
      </c>
      <c r="B92" s="7" t="s">
        <v>311</v>
      </c>
      <c r="C92" s="6" t="s">
        <v>312</v>
      </c>
      <c r="D92" s="25">
        <f>SUM(E92,F92)</f>
        <v>1300000</v>
      </c>
      <c r="E92" s="25">
        <v>1300000</v>
      </c>
      <c r="F92" s="25" t="s">
        <v>47</v>
      </c>
      <c r="G92" s="25">
        <f>SUM(H92,I92)</f>
        <v>1300000</v>
      </c>
      <c r="H92" s="25">
        <v>1300000</v>
      </c>
      <c r="I92" s="25" t="s">
        <v>47</v>
      </c>
      <c r="J92" s="25">
        <f>SUM(K92,L92)</f>
        <v>100000</v>
      </c>
      <c r="K92" s="25">
        <v>100000</v>
      </c>
      <c r="L92" s="25" t="s">
        <v>47</v>
      </c>
    </row>
    <row r="93" spans="1:12" s="44" customFormat="1" ht="54">
      <c r="A93" s="3">
        <v>4720</v>
      </c>
      <c r="B93" s="4" t="s">
        <v>313</v>
      </c>
      <c r="C93" s="3" t="s">
        <v>210</v>
      </c>
      <c r="D93" s="35">
        <f>SUM(D95:D96)</f>
        <v>1900000</v>
      </c>
      <c r="E93" s="35">
        <f>SUM(E95:E96)</f>
        <v>1900000</v>
      </c>
      <c r="F93" s="35" t="s">
        <v>47</v>
      </c>
      <c r="G93" s="35">
        <f>SUM(G95:G96)</f>
        <v>1900000</v>
      </c>
      <c r="H93" s="35">
        <f>SUM(H95:H96)</f>
        <v>1900000</v>
      </c>
      <c r="I93" s="35" t="s">
        <v>47</v>
      </c>
      <c r="J93" s="35">
        <f>SUM(J95:J96)</f>
        <v>84050</v>
      </c>
      <c r="K93" s="35">
        <f>SUM(K95:K96)</f>
        <v>84050</v>
      </c>
      <c r="L93" s="35" t="s">
        <v>47</v>
      </c>
    </row>
    <row r="94" spans="1:12" s="9" customFormat="1" ht="13.5">
      <c r="A94" s="6"/>
      <c r="B94" s="7" t="s">
        <v>302</v>
      </c>
      <c r="C94" s="6"/>
      <c r="D94" s="26"/>
      <c r="E94" s="26"/>
      <c r="F94" s="26"/>
      <c r="G94" s="26"/>
      <c r="H94" s="26"/>
      <c r="I94" s="26"/>
      <c r="J94" s="26"/>
      <c r="K94" s="26"/>
      <c r="L94" s="26"/>
    </row>
    <row r="95" spans="1:12" s="9" customFormat="1" ht="13.5">
      <c r="A95" s="6">
        <v>4722</v>
      </c>
      <c r="B95" s="7" t="s">
        <v>314</v>
      </c>
      <c r="C95" s="6" t="s">
        <v>315</v>
      </c>
      <c r="D95" s="25">
        <f>SUM(E95,F95)</f>
        <v>50000</v>
      </c>
      <c r="E95" s="25">
        <v>50000</v>
      </c>
      <c r="F95" s="25" t="s">
        <v>47</v>
      </c>
      <c r="G95" s="25">
        <f>SUM(H95,I95)</f>
        <v>50000</v>
      </c>
      <c r="H95" s="25">
        <v>50000</v>
      </c>
      <c r="I95" s="25" t="s">
        <v>47</v>
      </c>
      <c r="J95" s="25">
        <f>SUM(K95,L95)</f>
        <v>0</v>
      </c>
      <c r="K95" s="25">
        <v>0</v>
      </c>
      <c r="L95" s="25" t="s">
        <v>47</v>
      </c>
    </row>
    <row r="96" spans="1:12" s="9" customFormat="1" ht="13.5">
      <c r="A96" s="6">
        <v>4723</v>
      </c>
      <c r="B96" s="7" t="s">
        <v>316</v>
      </c>
      <c r="C96" s="6" t="s">
        <v>317</v>
      </c>
      <c r="D96" s="25">
        <f>SUM(E96,F96)</f>
        <v>1850000</v>
      </c>
      <c r="E96" s="25">
        <v>1850000</v>
      </c>
      <c r="F96" s="25" t="s">
        <v>47</v>
      </c>
      <c r="G96" s="25">
        <f>SUM(H96,I96)</f>
        <v>1850000</v>
      </c>
      <c r="H96" s="25">
        <v>1850000</v>
      </c>
      <c r="I96" s="25" t="s">
        <v>47</v>
      </c>
      <c r="J96" s="25">
        <f>SUM(K96,L96)</f>
        <v>84050</v>
      </c>
      <c r="K96" s="25">
        <v>84050</v>
      </c>
      <c r="L96" s="25" t="s">
        <v>47</v>
      </c>
    </row>
    <row r="97" spans="1:12" s="44" customFormat="1" ht="54">
      <c r="A97" s="3">
        <v>4740</v>
      </c>
      <c r="B97" s="4" t="s">
        <v>318</v>
      </c>
      <c r="C97" s="3" t="s">
        <v>210</v>
      </c>
      <c r="D97" s="35">
        <f>SUM(D99:D99)</f>
        <v>2000000</v>
      </c>
      <c r="E97" s="35">
        <f>SUM(E99:E99)</f>
        <v>2000000</v>
      </c>
      <c r="F97" s="35" t="s">
        <v>47</v>
      </c>
      <c r="G97" s="35">
        <f>SUM(G99:G99)</f>
        <v>2000000</v>
      </c>
      <c r="H97" s="35">
        <f>SUM(H99:H99)</f>
        <v>2000000</v>
      </c>
      <c r="I97" s="35" t="s">
        <v>47</v>
      </c>
      <c r="J97" s="35">
        <f>SUM(J99:J99)</f>
        <v>0</v>
      </c>
      <c r="K97" s="35">
        <f>SUM(K99:K99)</f>
        <v>0</v>
      </c>
      <c r="L97" s="35" t="s">
        <v>47</v>
      </c>
    </row>
    <row r="98" spans="1:12" s="9" customFormat="1" ht="13.5">
      <c r="A98" s="6"/>
      <c r="B98" s="7" t="s">
        <v>132</v>
      </c>
      <c r="C98" s="6"/>
      <c r="D98" s="26"/>
      <c r="E98" s="26"/>
      <c r="F98" s="26"/>
      <c r="G98" s="26"/>
      <c r="H98" s="26"/>
      <c r="I98" s="26"/>
      <c r="J98" s="26"/>
      <c r="K98" s="26"/>
      <c r="L98" s="26"/>
    </row>
    <row r="99" spans="1:12" s="9" customFormat="1" ht="27">
      <c r="A99" s="6">
        <v>4741</v>
      </c>
      <c r="B99" s="7" t="s">
        <v>319</v>
      </c>
      <c r="C99" s="6" t="s">
        <v>320</v>
      </c>
      <c r="D99" s="25">
        <f>SUM(E99,F99)</f>
        <v>2000000</v>
      </c>
      <c r="E99" s="25">
        <v>2000000</v>
      </c>
      <c r="F99" s="25" t="s">
        <v>47</v>
      </c>
      <c r="G99" s="25">
        <f>SUM(H99,I99)</f>
        <v>2000000</v>
      </c>
      <c r="H99" s="25">
        <v>2000000</v>
      </c>
      <c r="I99" s="25" t="s">
        <v>47</v>
      </c>
      <c r="J99" s="25">
        <f>SUM(K99,L99)</f>
        <v>0</v>
      </c>
      <c r="K99" s="25">
        <v>0</v>
      </c>
      <c r="L99" s="25" t="s">
        <v>47</v>
      </c>
    </row>
    <row r="100" spans="1:12" s="44" customFormat="1" ht="13.5">
      <c r="A100" s="3">
        <v>4760</v>
      </c>
      <c r="B100" s="4" t="s">
        <v>321</v>
      </c>
      <c r="C100" s="3" t="s">
        <v>210</v>
      </c>
      <c r="D100" s="35">
        <f>SUM(D102)</f>
        <v>11000000</v>
      </c>
      <c r="E100" s="35">
        <f>SUM(E102)</f>
        <v>11000000</v>
      </c>
      <c r="F100" s="35" t="s">
        <v>47</v>
      </c>
      <c r="G100" s="35">
        <f>SUM(G102)</f>
        <v>11000000</v>
      </c>
      <c r="H100" s="35">
        <f>SUM(H102)</f>
        <v>11000000</v>
      </c>
      <c r="I100" s="35" t="s">
        <v>47</v>
      </c>
      <c r="J100" s="35">
        <f>SUM(J102)</f>
        <v>0</v>
      </c>
      <c r="K100" s="35">
        <f>SUM(K102)</f>
        <v>0</v>
      </c>
      <c r="L100" s="35" t="s">
        <v>47</v>
      </c>
    </row>
    <row r="101" spans="1:12" s="9" customFormat="1" ht="13.5">
      <c r="A101" s="6"/>
      <c r="B101" s="7" t="s">
        <v>132</v>
      </c>
      <c r="C101" s="6"/>
      <c r="D101" s="26"/>
      <c r="E101" s="26"/>
      <c r="F101" s="26"/>
      <c r="G101" s="26"/>
      <c r="H101" s="26"/>
      <c r="I101" s="26"/>
      <c r="J101" s="26"/>
      <c r="K101" s="26"/>
      <c r="L101" s="26"/>
    </row>
    <row r="102" spans="1:12" s="9" customFormat="1" ht="13.5">
      <c r="A102" s="6">
        <v>4761</v>
      </c>
      <c r="B102" s="7" t="s">
        <v>322</v>
      </c>
      <c r="C102" s="6" t="s">
        <v>323</v>
      </c>
      <c r="D102" s="25">
        <f>SUM(E102,F102)</f>
        <v>11000000</v>
      </c>
      <c r="E102" s="25">
        <v>11000000</v>
      </c>
      <c r="F102" s="25" t="s">
        <v>47</v>
      </c>
      <c r="G102" s="25">
        <f>SUM(H102,I102)</f>
        <v>11000000</v>
      </c>
      <c r="H102" s="25">
        <v>11000000</v>
      </c>
      <c r="I102" s="25" t="s">
        <v>47</v>
      </c>
      <c r="J102" s="25">
        <f>SUM(K102,L102)</f>
        <v>0</v>
      </c>
      <c r="K102" s="25">
        <v>0</v>
      </c>
      <c r="L102" s="25" t="s">
        <v>47</v>
      </c>
    </row>
    <row r="103" spans="1:12" s="44" customFormat="1" ht="13.5">
      <c r="A103" s="3">
        <v>4770</v>
      </c>
      <c r="B103" s="4" t="s">
        <v>324</v>
      </c>
      <c r="C103" s="3" t="s">
        <v>210</v>
      </c>
      <c r="D103" s="35">
        <f aca="true" t="shared" si="12" ref="D103:L103">SUM(D105)</f>
        <v>30339192</v>
      </c>
      <c r="E103" s="35">
        <f t="shared" si="12"/>
        <v>30339192</v>
      </c>
      <c r="F103" s="35">
        <f t="shared" si="12"/>
        <v>0</v>
      </c>
      <c r="G103" s="35">
        <f t="shared" si="12"/>
        <v>30339192</v>
      </c>
      <c r="H103" s="35">
        <f t="shared" si="12"/>
        <v>30339192</v>
      </c>
      <c r="I103" s="35">
        <f t="shared" si="12"/>
        <v>0</v>
      </c>
      <c r="J103" s="35">
        <f t="shared" si="12"/>
        <v>0</v>
      </c>
      <c r="K103" s="35">
        <f t="shared" si="12"/>
        <v>0</v>
      </c>
      <c r="L103" s="35">
        <f t="shared" si="12"/>
        <v>0</v>
      </c>
    </row>
    <row r="104" spans="1:12" s="9" customFormat="1" ht="13.5">
      <c r="A104" s="6"/>
      <c r="B104" s="7" t="s">
        <v>132</v>
      </c>
      <c r="C104" s="6"/>
      <c r="D104" s="26"/>
      <c r="E104" s="26"/>
      <c r="F104" s="26"/>
      <c r="G104" s="26"/>
      <c r="H104" s="26"/>
      <c r="I104" s="26"/>
      <c r="J104" s="26"/>
      <c r="K104" s="26"/>
      <c r="L104" s="26"/>
    </row>
    <row r="105" spans="1:12" s="9" customFormat="1" ht="13.5">
      <c r="A105" s="6">
        <v>4771</v>
      </c>
      <c r="B105" s="7" t="s">
        <v>325</v>
      </c>
      <c r="C105" s="6" t="s">
        <v>326</v>
      </c>
      <c r="D105" s="25">
        <v>30339192</v>
      </c>
      <c r="E105" s="25">
        <v>30339192</v>
      </c>
      <c r="F105" s="25">
        <v>0</v>
      </c>
      <c r="G105" s="25">
        <v>30339192</v>
      </c>
      <c r="H105" s="25">
        <v>30339192</v>
      </c>
      <c r="I105" s="25">
        <v>0</v>
      </c>
      <c r="J105" s="25">
        <v>0</v>
      </c>
      <c r="K105" s="25">
        <v>0</v>
      </c>
      <c r="L105" s="25">
        <v>0</v>
      </c>
    </row>
    <row r="106" spans="1:12" s="44" customFormat="1" ht="27">
      <c r="A106" s="17">
        <v>5000</v>
      </c>
      <c r="B106" s="18" t="s">
        <v>327</v>
      </c>
      <c r="C106" s="17" t="s">
        <v>210</v>
      </c>
      <c r="D106" s="37">
        <f>SUM(D108)</f>
        <v>322748400</v>
      </c>
      <c r="E106" s="37" t="s">
        <v>47</v>
      </c>
      <c r="F106" s="37">
        <f>SUM(F108)</f>
        <v>322748400</v>
      </c>
      <c r="G106" s="37">
        <f>SUM(G108)</f>
        <v>322748400</v>
      </c>
      <c r="H106" s="37" t="s">
        <v>47</v>
      </c>
      <c r="I106" s="37">
        <f>SUM(I108)</f>
        <v>322748400</v>
      </c>
      <c r="J106" s="37">
        <f>SUM(J108)</f>
        <v>1440000</v>
      </c>
      <c r="K106" s="37" t="s">
        <v>47</v>
      </c>
      <c r="L106" s="37">
        <f>SUM(L108)</f>
        <v>1440000</v>
      </c>
    </row>
    <row r="107" spans="1:12" s="9" customFormat="1" ht="13.5">
      <c r="A107" s="6"/>
      <c r="B107" s="7" t="s">
        <v>208</v>
      </c>
      <c r="C107" s="6"/>
      <c r="D107" s="26"/>
      <c r="E107" s="26"/>
      <c r="F107" s="26"/>
      <c r="G107" s="26"/>
      <c r="H107" s="26"/>
      <c r="I107" s="26"/>
      <c r="J107" s="26"/>
      <c r="K107" s="26"/>
      <c r="L107" s="26"/>
    </row>
    <row r="108" spans="1:12" s="45" customFormat="1" ht="27">
      <c r="A108" s="14">
        <v>5100</v>
      </c>
      <c r="B108" s="15" t="s">
        <v>328</v>
      </c>
      <c r="C108" s="14" t="s">
        <v>210</v>
      </c>
      <c r="D108" s="38">
        <f>SUM(D110,D115,D120)</f>
        <v>322748400</v>
      </c>
      <c r="E108" s="38" t="s">
        <v>47</v>
      </c>
      <c r="F108" s="38">
        <f>SUM(F110,F115,F120)</f>
        <v>322748400</v>
      </c>
      <c r="G108" s="38">
        <f>SUM(G110,G115,G120)</f>
        <v>322748400</v>
      </c>
      <c r="H108" s="38" t="s">
        <v>47</v>
      </c>
      <c r="I108" s="38">
        <f>SUM(I110,I115,I120)</f>
        <v>322748400</v>
      </c>
      <c r="J108" s="38">
        <f>SUM(J110,J115,J120)</f>
        <v>1440000</v>
      </c>
      <c r="K108" s="38" t="s">
        <v>47</v>
      </c>
      <c r="L108" s="38">
        <f>SUM(L110,L115,L120)</f>
        <v>1440000</v>
      </c>
    </row>
    <row r="109" spans="1:12" s="9" customFormat="1" ht="13.5">
      <c r="A109" s="6"/>
      <c r="B109" s="7" t="s">
        <v>208</v>
      </c>
      <c r="C109" s="6"/>
      <c r="D109" s="26"/>
      <c r="E109" s="26"/>
      <c r="F109" s="26"/>
      <c r="G109" s="26"/>
      <c r="H109" s="26"/>
      <c r="I109" s="26"/>
      <c r="J109" s="26"/>
      <c r="K109" s="26"/>
      <c r="L109" s="26"/>
    </row>
    <row r="110" spans="1:12" s="44" customFormat="1" ht="27">
      <c r="A110" s="3">
        <v>5110</v>
      </c>
      <c r="B110" s="4" t="s">
        <v>329</v>
      </c>
      <c r="C110" s="3" t="s">
        <v>210</v>
      </c>
      <c r="D110" s="35">
        <f>SUM(D112:D114)</f>
        <v>204139800</v>
      </c>
      <c r="E110" s="35" t="s">
        <v>47</v>
      </c>
      <c r="F110" s="35">
        <f>SUM(F112:F114)</f>
        <v>204139800</v>
      </c>
      <c r="G110" s="35">
        <f>SUM(G112:G114)</f>
        <v>256314150</v>
      </c>
      <c r="H110" s="35" t="s">
        <v>47</v>
      </c>
      <c r="I110" s="35">
        <f>SUM(I112:I114)</f>
        <v>256314150</v>
      </c>
      <c r="J110" s="35">
        <f>SUM(J112:J114)</f>
        <v>285000</v>
      </c>
      <c r="K110" s="35" t="s">
        <v>47</v>
      </c>
      <c r="L110" s="35">
        <f>SUM(L112:L114)</f>
        <v>285000</v>
      </c>
    </row>
    <row r="111" spans="1:12" s="9" customFormat="1" ht="13.5">
      <c r="A111" s="6"/>
      <c r="B111" s="7" t="s">
        <v>132</v>
      </c>
      <c r="C111" s="6"/>
      <c r="D111" s="26"/>
      <c r="E111" s="26"/>
      <c r="F111" s="26"/>
      <c r="G111" s="26"/>
      <c r="H111" s="26"/>
      <c r="I111" s="26"/>
      <c r="J111" s="26"/>
      <c r="K111" s="26"/>
      <c r="L111" s="26"/>
    </row>
    <row r="112" spans="1:12" s="9" customFormat="1" ht="13.5">
      <c r="A112" s="6">
        <v>5111</v>
      </c>
      <c r="B112" s="7" t="s">
        <v>330</v>
      </c>
      <c r="C112" s="6" t="s">
        <v>331</v>
      </c>
      <c r="D112" s="25">
        <f>SUM(E112,F112)</f>
        <v>0</v>
      </c>
      <c r="E112" s="25" t="s">
        <v>47</v>
      </c>
      <c r="F112" s="25">
        <v>0</v>
      </c>
      <c r="G112" s="25">
        <f>SUM(H112,I112)</f>
        <v>0</v>
      </c>
      <c r="H112" s="25" t="s">
        <v>47</v>
      </c>
      <c r="I112" s="25">
        <v>0</v>
      </c>
      <c r="J112" s="25">
        <f>SUM(K112,L112)</f>
        <v>0</v>
      </c>
      <c r="K112" s="25" t="s">
        <v>47</v>
      </c>
      <c r="L112" s="25">
        <v>0</v>
      </c>
    </row>
    <row r="113" spans="1:12" s="9" customFormat="1" ht="13.5">
      <c r="A113" s="6">
        <v>5112</v>
      </c>
      <c r="B113" s="7" t="s">
        <v>332</v>
      </c>
      <c r="C113" s="6" t="s">
        <v>333</v>
      </c>
      <c r="D113" s="25">
        <f>SUM(E113,F113)</f>
        <v>79200000</v>
      </c>
      <c r="E113" s="25" t="s">
        <v>47</v>
      </c>
      <c r="F113" s="25">
        <v>79200000</v>
      </c>
      <c r="G113" s="25">
        <f>SUM(H113,I113)</f>
        <v>40953000</v>
      </c>
      <c r="H113" s="25" t="s">
        <v>47</v>
      </c>
      <c r="I113" s="25">
        <v>40953000</v>
      </c>
      <c r="J113" s="25">
        <f>SUM(K113,L113)</f>
        <v>0</v>
      </c>
      <c r="K113" s="25" t="s">
        <v>47</v>
      </c>
      <c r="L113" s="25">
        <v>0</v>
      </c>
    </row>
    <row r="114" spans="1:12" s="9" customFormat="1" ht="27">
      <c r="A114" s="6">
        <v>5113</v>
      </c>
      <c r="B114" s="7" t="s">
        <v>334</v>
      </c>
      <c r="C114" s="6" t="s">
        <v>335</v>
      </c>
      <c r="D114" s="25">
        <f>SUM(E114,F114)</f>
        <v>124939800</v>
      </c>
      <c r="E114" s="25" t="s">
        <v>47</v>
      </c>
      <c r="F114" s="25">
        <v>124939800</v>
      </c>
      <c r="G114" s="25">
        <f>SUM(H114,I114)</f>
        <v>215361150</v>
      </c>
      <c r="H114" s="25" t="s">
        <v>47</v>
      </c>
      <c r="I114" s="25">
        <v>215361150</v>
      </c>
      <c r="J114" s="25">
        <f>SUM(K114,L114)</f>
        <v>285000</v>
      </c>
      <c r="K114" s="25" t="s">
        <v>47</v>
      </c>
      <c r="L114" s="25">
        <v>285000</v>
      </c>
    </row>
    <row r="115" spans="1:12" s="44" customFormat="1" ht="27">
      <c r="A115" s="3">
        <v>5120</v>
      </c>
      <c r="B115" s="4" t="s">
        <v>7</v>
      </c>
      <c r="C115" s="3" t="s">
        <v>210</v>
      </c>
      <c r="D115" s="35">
        <f>SUM(D117:D119)</f>
        <v>116546600</v>
      </c>
      <c r="E115" s="35" t="s">
        <v>47</v>
      </c>
      <c r="F115" s="35">
        <f>SUM(F117:F119)</f>
        <v>116546600</v>
      </c>
      <c r="G115" s="35">
        <f>SUM(G117:G119)</f>
        <v>64692250</v>
      </c>
      <c r="H115" s="35" t="s">
        <v>47</v>
      </c>
      <c r="I115" s="35">
        <f>SUM(I117:I119)</f>
        <v>64692250</v>
      </c>
      <c r="J115" s="35">
        <f>SUM(J117:J119)</f>
        <v>275000</v>
      </c>
      <c r="K115" s="35" t="s">
        <v>47</v>
      </c>
      <c r="L115" s="35">
        <f>SUM(L117:L119)</f>
        <v>275000</v>
      </c>
    </row>
    <row r="116" spans="1:12" s="9" customFormat="1" ht="13.5">
      <c r="A116" s="6"/>
      <c r="B116" s="7" t="s">
        <v>132</v>
      </c>
      <c r="C116" s="6"/>
      <c r="D116" s="26"/>
      <c r="E116" s="26"/>
      <c r="F116" s="26"/>
      <c r="G116" s="26"/>
      <c r="H116" s="26"/>
      <c r="I116" s="26"/>
      <c r="J116" s="26"/>
      <c r="K116" s="26"/>
      <c r="L116" s="26"/>
    </row>
    <row r="117" spans="1:12" s="9" customFormat="1" ht="13.5">
      <c r="A117" s="6">
        <v>5121</v>
      </c>
      <c r="B117" s="7" t="s">
        <v>336</v>
      </c>
      <c r="C117" s="6" t="s">
        <v>337</v>
      </c>
      <c r="D117" s="25">
        <f>SUM(E117,F117)</f>
        <v>116546600</v>
      </c>
      <c r="E117" s="25" t="s">
        <v>47</v>
      </c>
      <c r="F117" s="25">
        <v>116546600</v>
      </c>
      <c r="G117" s="25">
        <f>SUM(H117,I117)</f>
        <v>64417250</v>
      </c>
      <c r="H117" s="25" t="s">
        <v>47</v>
      </c>
      <c r="I117" s="25">
        <v>64417250</v>
      </c>
      <c r="J117" s="25">
        <f>SUM(K117,L117)</f>
        <v>0</v>
      </c>
      <c r="K117" s="25" t="s">
        <v>47</v>
      </c>
      <c r="L117" s="25">
        <v>0</v>
      </c>
    </row>
    <row r="118" spans="1:12" s="9" customFormat="1" ht="13.5">
      <c r="A118" s="6">
        <v>5122</v>
      </c>
      <c r="B118" s="7" t="s">
        <v>338</v>
      </c>
      <c r="C118" s="6" t="s">
        <v>339</v>
      </c>
      <c r="D118" s="25">
        <f>SUM(E118,F118)</f>
        <v>0</v>
      </c>
      <c r="E118" s="25" t="s">
        <v>47</v>
      </c>
      <c r="F118" s="25">
        <v>0</v>
      </c>
      <c r="G118" s="25">
        <f>SUM(H118,I118)</f>
        <v>0</v>
      </c>
      <c r="H118" s="25" t="s">
        <v>47</v>
      </c>
      <c r="I118" s="25">
        <v>0</v>
      </c>
      <c r="J118" s="25">
        <f>SUM(K118,L118)</f>
        <v>0</v>
      </c>
      <c r="K118" s="25" t="s">
        <v>47</v>
      </c>
      <c r="L118" s="25">
        <v>0</v>
      </c>
    </row>
    <row r="119" spans="1:12" s="9" customFormat="1" ht="13.5">
      <c r="A119" s="6">
        <v>5123</v>
      </c>
      <c r="B119" s="7" t="s">
        <v>340</v>
      </c>
      <c r="C119" s="6" t="s">
        <v>341</v>
      </c>
      <c r="D119" s="25">
        <f>SUM(E119,F119)</f>
        <v>0</v>
      </c>
      <c r="E119" s="25" t="s">
        <v>47</v>
      </c>
      <c r="F119" s="25">
        <v>0</v>
      </c>
      <c r="G119" s="25">
        <f>SUM(H119,I119)</f>
        <v>275000</v>
      </c>
      <c r="H119" s="25" t="s">
        <v>47</v>
      </c>
      <c r="I119" s="25">
        <v>275000</v>
      </c>
      <c r="J119" s="25">
        <f>SUM(K119,L119)</f>
        <v>275000</v>
      </c>
      <c r="K119" s="25" t="s">
        <v>47</v>
      </c>
      <c r="L119" s="25">
        <v>275000</v>
      </c>
    </row>
    <row r="120" spans="1:12" s="44" customFormat="1" ht="27">
      <c r="A120" s="3">
        <v>5130</v>
      </c>
      <c r="B120" s="4" t="s">
        <v>8</v>
      </c>
      <c r="C120" s="3" t="s">
        <v>210</v>
      </c>
      <c r="D120" s="35">
        <f>SUM(D122:D125)</f>
        <v>2062000</v>
      </c>
      <c r="E120" s="35" t="s">
        <v>47</v>
      </c>
      <c r="F120" s="35">
        <f>SUM(F122:F125)</f>
        <v>2062000</v>
      </c>
      <c r="G120" s="35">
        <f>SUM(G122:G125)</f>
        <v>1742000</v>
      </c>
      <c r="H120" s="35" t="s">
        <v>47</v>
      </c>
      <c r="I120" s="35">
        <f>SUM(I122:I125)</f>
        <v>1742000</v>
      </c>
      <c r="J120" s="35">
        <f>SUM(J122:J125)</f>
        <v>880000</v>
      </c>
      <c r="K120" s="35" t="s">
        <v>47</v>
      </c>
      <c r="L120" s="35">
        <f>SUM(L122:L125)</f>
        <v>880000</v>
      </c>
    </row>
    <row r="121" spans="1:12" s="9" customFormat="1" ht="13.5">
      <c r="A121" s="6"/>
      <c r="B121" s="7" t="s">
        <v>132</v>
      </c>
      <c r="C121" s="6"/>
      <c r="D121" s="26"/>
      <c r="E121" s="26"/>
      <c r="F121" s="26"/>
      <c r="G121" s="26"/>
      <c r="H121" s="26"/>
      <c r="I121" s="26"/>
      <c r="J121" s="26"/>
      <c r="K121" s="26"/>
      <c r="L121" s="26"/>
    </row>
    <row r="122" spans="1:12" s="9" customFormat="1" ht="13.5">
      <c r="A122" s="6">
        <v>5131</v>
      </c>
      <c r="B122" s="7" t="s">
        <v>342</v>
      </c>
      <c r="C122" s="6" t="s">
        <v>343</v>
      </c>
      <c r="D122" s="25">
        <f>SUM(E122,F122)</f>
        <v>0</v>
      </c>
      <c r="E122" s="25" t="s">
        <v>47</v>
      </c>
      <c r="F122" s="25">
        <v>0</v>
      </c>
      <c r="G122" s="25">
        <f>SUM(H122,I122)</f>
        <v>0</v>
      </c>
      <c r="H122" s="25" t="s">
        <v>47</v>
      </c>
      <c r="I122" s="25">
        <v>0</v>
      </c>
      <c r="J122" s="25">
        <f>SUM(K122,L122)</f>
        <v>0</v>
      </c>
      <c r="K122" s="25" t="s">
        <v>47</v>
      </c>
      <c r="L122" s="25">
        <v>0</v>
      </c>
    </row>
    <row r="123" spans="1:12" s="9" customFormat="1" ht="13.5">
      <c r="A123" s="6">
        <v>5132</v>
      </c>
      <c r="B123" s="7" t="s">
        <v>344</v>
      </c>
      <c r="C123" s="6" t="s">
        <v>345</v>
      </c>
      <c r="D123" s="25">
        <f>SUM(E123,F123)</f>
        <v>0</v>
      </c>
      <c r="E123" s="25" t="s">
        <v>47</v>
      </c>
      <c r="F123" s="25">
        <v>0</v>
      </c>
      <c r="G123" s="25">
        <f>SUM(H123,I123)</f>
        <v>0</v>
      </c>
      <c r="H123" s="25" t="s">
        <v>47</v>
      </c>
      <c r="I123" s="25">
        <v>0</v>
      </c>
      <c r="J123" s="25">
        <f>SUM(K123,L123)</f>
        <v>0</v>
      </c>
      <c r="K123" s="25" t="s">
        <v>47</v>
      </c>
      <c r="L123" s="25">
        <v>0</v>
      </c>
    </row>
    <row r="124" spans="1:12" s="9" customFormat="1" ht="13.5">
      <c r="A124" s="6">
        <v>5133</v>
      </c>
      <c r="B124" s="7" t="s">
        <v>346</v>
      </c>
      <c r="C124" s="6" t="s">
        <v>347</v>
      </c>
      <c r="D124" s="25">
        <f>SUM(E124,F124)</f>
        <v>0</v>
      </c>
      <c r="E124" s="25" t="s">
        <v>47</v>
      </c>
      <c r="F124" s="25">
        <v>0</v>
      </c>
      <c r="G124" s="25">
        <f>SUM(H124,I124)</f>
        <v>0</v>
      </c>
      <c r="H124" s="25" t="s">
        <v>47</v>
      </c>
      <c r="I124" s="25">
        <v>0</v>
      </c>
      <c r="J124" s="25">
        <f>SUM(K124,L124)</f>
        <v>0</v>
      </c>
      <c r="K124" s="25" t="s">
        <v>47</v>
      </c>
      <c r="L124" s="25">
        <v>0</v>
      </c>
    </row>
    <row r="125" spans="1:12" s="9" customFormat="1" ht="13.5">
      <c r="A125" s="6">
        <v>5134</v>
      </c>
      <c r="B125" s="7" t="s">
        <v>348</v>
      </c>
      <c r="C125" s="6" t="s">
        <v>349</v>
      </c>
      <c r="D125" s="25">
        <f>SUM(E125,F125)</f>
        <v>2062000</v>
      </c>
      <c r="E125" s="25" t="s">
        <v>47</v>
      </c>
      <c r="F125" s="25">
        <v>2062000</v>
      </c>
      <c r="G125" s="25">
        <f>SUM(H125,I125)</f>
        <v>1742000</v>
      </c>
      <c r="H125" s="25" t="s">
        <v>47</v>
      </c>
      <c r="I125" s="25">
        <v>1742000</v>
      </c>
      <c r="J125" s="25">
        <f>SUM(K125,L125)</f>
        <v>880000</v>
      </c>
      <c r="K125" s="25" t="s">
        <v>47</v>
      </c>
      <c r="L125" s="25">
        <v>880000</v>
      </c>
    </row>
    <row r="126" spans="1:12" s="9" customFormat="1" ht="27">
      <c r="A126" s="17">
        <v>6000</v>
      </c>
      <c r="B126" s="18" t="s">
        <v>0</v>
      </c>
      <c r="C126" s="17" t="s">
        <v>210</v>
      </c>
      <c r="D126" s="37">
        <f>SUM(D128)</f>
        <v>-35818322.9</v>
      </c>
      <c r="E126" s="37" t="s">
        <v>47</v>
      </c>
      <c r="F126" s="37">
        <f aca="true" t="shared" si="13" ref="F126:L126">SUM(F128)</f>
        <v>-35818322.9</v>
      </c>
      <c r="G126" s="37">
        <f t="shared" si="13"/>
        <v>-35818322.9</v>
      </c>
      <c r="H126" s="37" t="s">
        <v>47</v>
      </c>
      <c r="I126" s="37">
        <f t="shared" si="13"/>
        <v>-35818322.9</v>
      </c>
      <c r="J126" s="37">
        <f t="shared" si="13"/>
        <v>-118630</v>
      </c>
      <c r="K126" s="37" t="s">
        <v>47</v>
      </c>
      <c r="L126" s="37">
        <f t="shared" si="13"/>
        <v>-118630</v>
      </c>
    </row>
    <row r="127" spans="1:12" s="9" customFormat="1" ht="13.5">
      <c r="A127" s="6"/>
      <c r="B127" s="7" t="s">
        <v>130</v>
      </c>
      <c r="C127" s="6"/>
      <c r="D127" s="26"/>
      <c r="E127" s="26"/>
      <c r="F127" s="26"/>
      <c r="G127" s="26"/>
      <c r="H127" s="26"/>
      <c r="I127" s="26"/>
      <c r="J127" s="26"/>
      <c r="K127" s="26"/>
      <c r="L127" s="26"/>
    </row>
    <row r="128" spans="1:12" s="44" customFormat="1" ht="40.5">
      <c r="A128" s="3">
        <v>6400</v>
      </c>
      <c r="B128" s="4" t="s">
        <v>1</v>
      </c>
      <c r="C128" s="3" t="s">
        <v>210</v>
      </c>
      <c r="D128" s="35">
        <f>SUM(D130:D130)</f>
        <v>-35818322.9</v>
      </c>
      <c r="E128" s="35" t="s">
        <v>47</v>
      </c>
      <c r="F128" s="35">
        <f>SUM(F130:F130)</f>
        <v>-35818322.9</v>
      </c>
      <c r="G128" s="35">
        <f>SUM(G130:G130)</f>
        <v>-35818322.9</v>
      </c>
      <c r="H128" s="35" t="s">
        <v>47</v>
      </c>
      <c r="I128" s="35">
        <f>SUM(I130:I130)</f>
        <v>-35818322.9</v>
      </c>
      <c r="J128" s="35">
        <f>SUM(J130:J130)</f>
        <v>-118630</v>
      </c>
      <c r="K128" s="35" t="s">
        <v>47</v>
      </c>
      <c r="L128" s="35">
        <f>SUM(L130:L130)</f>
        <v>-118630</v>
      </c>
    </row>
    <row r="129" spans="1:12" s="9" customFormat="1" ht="13.5">
      <c r="A129" s="6"/>
      <c r="B129" s="7" t="s">
        <v>130</v>
      </c>
      <c r="C129" s="6"/>
      <c r="D129" s="26"/>
      <c r="E129" s="26"/>
      <c r="F129" s="26"/>
      <c r="G129" s="26"/>
      <c r="H129" s="26"/>
      <c r="I129" s="26"/>
      <c r="J129" s="26"/>
      <c r="K129" s="26"/>
      <c r="L129" s="26"/>
    </row>
    <row r="130" spans="1:12" s="9" customFormat="1" ht="13.5">
      <c r="A130" s="6">
        <v>6410</v>
      </c>
      <c r="B130" s="7" t="s">
        <v>2</v>
      </c>
      <c r="C130" s="6" t="s">
        <v>3</v>
      </c>
      <c r="D130" s="25">
        <f>SUM(E130,F130)</f>
        <v>-35818322.9</v>
      </c>
      <c r="E130" s="25" t="s">
        <v>47</v>
      </c>
      <c r="F130" s="25">
        <v>-35818322.9</v>
      </c>
      <c r="G130" s="25">
        <f>SUM(H130,I130)</f>
        <v>-35818322.9</v>
      </c>
      <c r="H130" s="25" t="s">
        <v>47</v>
      </c>
      <c r="I130" s="25">
        <v>-35818322.9</v>
      </c>
      <c r="J130" s="25">
        <f>SUM(K130,L130)</f>
        <v>-118630</v>
      </c>
      <c r="K130" s="25" t="s">
        <v>47</v>
      </c>
      <c r="L130" s="25">
        <v>-118630</v>
      </c>
    </row>
    <row r="131" spans="1:12" s="9" customFormat="1" ht="13.5">
      <c r="A131" s="10"/>
      <c r="B131" s="10"/>
      <c r="C131" s="10"/>
      <c r="D131" s="27"/>
      <c r="E131" s="27"/>
      <c r="F131" s="27"/>
      <c r="G131" s="27"/>
      <c r="H131" s="27"/>
      <c r="I131" s="27"/>
      <c r="J131" s="27"/>
      <c r="K131" s="27"/>
      <c r="L131" s="27"/>
    </row>
    <row r="132" spans="1:12" s="9" customFormat="1" ht="13.5">
      <c r="A132" s="10"/>
      <c r="B132" s="10"/>
      <c r="C132" s="10"/>
      <c r="D132" s="27"/>
      <c r="E132" s="27"/>
      <c r="F132" s="27"/>
      <c r="G132" s="27"/>
      <c r="H132" s="27"/>
      <c r="I132" s="27"/>
      <c r="J132" s="27"/>
      <c r="K132" s="27"/>
      <c r="L132" s="27"/>
    </row>
    <row r="133" spans="1:12" s="9" customFormat="1" ht="13.5">
      <c r="A133" s="10"/>
      <c r="B133" s="10"/>
      <c r="C133" s="10"/>
      <c r="D133" s="27"/>
      <c r="E133" s="27"/>
      <c r="F133" s="27"/>
      <c r="G133" s="27"/>
      <c r="H133" s="27"/>
      <c r="I133" s="27"/>
      <c r="J133" s="27"/>
      <c r="K133" s="27"/>
      <c r="L133" s="27"/>
    </row>
    <row r="134" spans="1:12" s="9" customFormat="1" ht="13.5">
      <c r="A134" s="10"/>
      <c r="B134" s="10"/>
      <c r="C134" s="10"/>
      <c r="D134" s="27"/>
      <c r="E134" s="27"/>
      <c r="F134" s="27"/>
      <c r="G134" s="27"/>
      <c r="H134" s="27"/>
      <c r="I134" s="27"/>
      <c r="J134" s="27"/>
      <c r="K134" s="27"/>
      <c r="L134" s="27"/>
    </row>
    <row r="135" spans="1:12" s="9" customFormat="1" ht="13.5">
      <c r="A135" s="10"/>
      <c r="B135" s="10"/>
      <c r="C135" s="10"/>
      <c r="D135" s="27"/>
      <c r="E135" s="27"/>
      <c r="F135" s="27"/>
      <c r="G135" s="27"/>
      <c r="H135" s="27"/>
      <c r="I135" s="27"/>
      <c r="J135" s="27"/>
      <c r="K135" s="27"/>
      <c r="L135" s="27"/>
    </row>
    <row r="136" spans="1:12" s="9" customFormat="1" ht="13.5">
      <c r="A136" s="10"/>
      <c r="B136" s="10"/>
      <c r="C136" s="10"/>
      <c r="D136" s="27"/>
      <c r="E136" s="27"/>
      <c r="F136" s="27"/>
      <c r="G136" s="27"/>
      <c r="H136" s="27"/>
      <c r="I136" s="27"/>
      <c r="J136" s="27"/>
      <c r="K136" s="27"/>
      <c r="L136" s="27"/>
    </row>
    <row r="137" spans="1:12" s="9" customFormat="1" ht="13.5">
      <c r="A137" s="10"/>
      <c r="B137" s="10"/>
      <c r="C137" s="10"/>
      <c r="D137" s="27"/>
      <c r="E137" s="27"/>
      <c r="F137" s="27"/>
      <c r="G137" s="27"/>
      <c r="H137" s="27"/>
      <c r="I137" s="27"/>
      <c r="J137" s="27"/>
      <c r="K137" s="27"/>
      <c r="L137" s="27"/>
    </row>
    <row r="138" spans="1:12" s="9" customFormat="1" ht="13.5">
      <c r="A138" s="10"/>
      <c r="B138" s="10"/>
      <c r="C138" s="10"/>
      <c r="D138" s="27"/>
      <c r="E138" s="27"/>
      <c r="F138" s="27"/>
      <c r="G138" s="27"/>
      <c r="H138" s="27"/>
      <c r="I138" s="27"/>
      <c r="J138" s="27"/>
      <c r="K138" s="27"/>
      <c r="L138" s="27"/>
    </row>
    <row r="139" spans="1:12" s="9" customFormat="1" ht="13.5">
      <c r="A139" s="10"/>
      <c r="B139" s="10"/>
      <c r="C139" s="10"/>
      <c r="D139" s="27"/>
      <c r="E139" s="27"/>
      <c r="F139" s="27"/>
      <c r="G139" s="27"/>
      <c r="H139" s="27"/>
      <c r="I139" s="27"/>
      <c r="J139" s="27"/>
      <c r="K139" s="27"/>
      <c r="L139" s="27"/>
    </row>
    <row r="140" spans="1:12" s="9" customFormat="1" ht="13.5">
      <c r="A140" s="10"/>
      <c r="B140" s="10"/>
      <c r="C140" s="10"/>
      <c r="D140" s="27"/>
      <c r="E140" s="27"/>
      <c r="F140" s="27"/>
      <c r="G140" s="27"/>
      <c r="H140" s="27"/>
      <c r="I140" s="27"/>
      <c r="J140" s="27"/>
      <c r="K140" s="27"/>
      <c r="L140" s="27"/>
    </row>
    <row r="141" spans="1:12" s="9" customFormat="1" ht="13.5">
      <c r="A141" s="10"/>
      <c r="B141" s="10"/>
      <c r="C141" s="10"/>
      <c r="D141" s="27"/>
      <c r="E141" s="27"/>
      <c r="F141" s="27"/>
      <c r="G141" s="27"/>
      <c r="H141" s="27"/>
      <c r="I141" s="27"/>
      <c r="J141" s="27"/>
      <c r="K141" s="27"/>
      <c r="L141" s="27"/>
    </row>
    <row r="142" spans="1:12" s="9" customFormat="1" ht="13.5">
      <c r="A142" s="10"/>
      <c r="B142" s="10"/>
      <c r="C142" s="10"/>
      <c r="D142" s="27"/>
      <c r="E142" s="27"/>
      <c r="F142" s="27"/>
      <c r="G142" s="27"/>
      <c r="H142" s="27"/>
      <c r="I142" s="27"/>
      <c r="J142" s="27"/>
      <c r="K142" s="27"/>
      <c r="L142" s="27"/>
    </row>
    <row r="143" spans="1:12" s="9" customFormat="1" ht="13.5">
      <c r="A143" s="10"/>
      <c r="B143" s="10"/>
      <c r="C143" s="10"/>
      <c r="D143" s="27"/>
      <c r="E143" s="27"/>
      <c r="F143" s="27"/>
      <c r="G143" s="27"/>
      <c r="H143" s="27"/>
      <c r="I143" s="27"/>
      <c r="J143" s="27"/>
      <c r="K143" s="27"/>
      <c r="L143" s="27"/>
    </row>
    <row r="144" spans="1:12" s="9" customFormat="1" ht="13.5">
      <c r="A144" s="10"/>
      <c r="B144" s="10"/>
      <c r="C144" s="10"/>
      <c r="D144" s="27"/>
      <c r="E144" s="27"/>
      <c r="F144" s="27"/>
      <c r="G144" s="27"/>
      <c r="H144" s="27"/>
      <c r="I144" s="27"/>
      <c r="J144" s="27"/>
      <c r="K144" s="27"/>
      <c r="L144" s="27"/>
    </row>
    <row r="145" spans="1:12" s="9" customFormat="1" ht="13.5">
      <c r="A145" s="10"/>
      <c r="B145" s="10"/>
      <c r="C145" s="10"/>
      <c r="D145" s="27"/>
      <c r="E145" s="27"/>
      <c r="F145" s="27"/>
      <c r="G145" s="27"/>
      <c r="H145" s="27"/>
      <c r="I145" s="27"/>
      <c r="J145" s="27"/>
      <c r="K145" s="27"/>
      <c r="L145" s="27"/>
    </row>
    <row r="146" spans="1:12" s="9" customFormat="1" ht="13.5">
      <c r="A146" s="10"/>
      <c r="B146" s="10"/>
      <c r="C146" s="10"/>
      <c r="D146" s="27"/>
      <c r="E146" s="27"/>
      <c r="F146" s="27"/>
      <c r="G146" s="27"/>
      <c r="H146" s="27"/>
      <c r="I146" s="27"/>
      <c r="J146" s="27"/>
      <c r="K146" s="27"/>
      <c r="L146" s="27"/>
    </row>
    <row r="147" spans="1:12" s="9" customFormat="1" ht="13.5">
      <c r="A147" s="10"/>
      <c r="B147" s="10"/>
      <c r="C147" s="10"/>
      <c r="D147" s="27"/>
      <c r="E147" s="27"/>
      <c r="F147" s="27"/>
      <c r="G147" s="27"/>
      <c r="H147" s="27"/>
      <c r="I147" s="27"/>
      <c r="J147" s="27"/>
      <c r="K147" s="27"/>
      <c r="L147" s="27"/>
    </row>
    <row r="148" spans="1:12" s="9" customFormat="1" ht="13.5">
      <c r="A148" s="10"/>
      <c r="B148" s="10"/>
      <c r="C148" s="10"/>
      <c r="D148" s="27"/>
      <c r="E148" s="27"/>
      <c r="F148" s="27"/>
      <c r="G148" s="27"/>
      <c r="H148" s="27"/>
      <c r="I148" s="27"/>
      <c r="J148" s="27"/>
      <c r="K148" s="27"/>
      <c r="L148" s="27"/>
    </row>
    <row r="149" spans="1:12" s="9" customFormat="1" ht="13.5">
      <c r="A149" s="10"/>
      <c r="B149" s="10"/>
      <c r="C149" s="10"/>
      <c r="D149" s="27"/>
      <c r="E149" s="27"/>
      <c r="F149" s="27"/>
      <c r="G149" s="27"/>
      <c r="H149" s="27"/>
      <c r="I149" s="27"/>
      <c r="J149" s="27"/>
      <c r="K149" s="27"/>
      <c r="L149" s="27"/>
    </row>
    <row r="150" spans="1:12" s="9" customFormat="1" ht="13.5">
      <c r="A150" s="10"/>
      <c r="B150" s="10"/>
      <c r="C150" s="10"/>
      <c r="D150" s="27"/>
      <c r="E150" s="27"/>
      <c r="F150" s="27"/>
      <c r="G150" s="27"/>
      <c r="H150" s="27"/>
      <c r="I150" s="27"/>
      <c r="J150" s="27"/>
      <c r="K150" s="27"/>
      <c r="L150" s="27"/>
    </row>
    <row r="151" spans="1:12" s="9" customFormat="1" ht="13.5">
      <c r="A151" s="10"/>
      <c r="B151" s="10"/>
      <c r="C151" s="10"/>
      <c r="D151" s="27"/>
      <c r="E151" s="27"/>
      <c r="F151" s="27"/>
      <c r="G151" s="27"/>
      <c r="H151" s="27"/>
      <c r="I151" s="27"/>
      <c r="J151" s="27"/>
      <c r="K151" s="27"/>
      <c r="L151" s="27"/>
    </row>
    <row r="152" spans="1:12" s="9" customFormat="1" ht="13.5">
      <c r="A152" s="10"/>
      <c r="B152" s="10"/>
      <c r="C152" s="10"/>
      <c r="D152" s="27"/>
      <c r="E152" s="27"/>
      <c r="F152" s="27"/>
      <c r="G152" s="27"/>
      <c r="H152" s="27"/>
      <c r="I152" s="27"/>
      <c r="J152" s="27"/>
      <c r="K152" s="27"/>
      <c r="L152" s="27"/>
    </row>
    <row r="153" spans="1:12" s="9" customFormat="1" ht="13.5">
      <c r="A153" s="10"/>
      <c r="B153" s="10"/>
      <c r="C153" s="10"/>
      <c r="D153" s="27"/>
      <c r="E153" s="27"/>
      <c r="F153" s="27"/>
      <c r="G153" s="27"/>
      <c r="H153" s="27"/>
      <c r="I153" s="27"/>
      <c r="J153" s="27"/>
      <c r="K153" s="27"/>
      <c r="L153" s="27"/>
    </row>
    <row r="154" spans="1:12" s="9" customFormat="1" ht="13.5">
      <c r="A154" s="10"/>
      <c r="B154" s="10"/>
      <c r="C154" s="10"/>
      <c r="D154" s="27"/>
      <c r="E154" s="27"/>
      <c r="F154" s="27"/>
      <c r="G154" s="27"/>
      <c r="H154" s="27"/>
      <c r="I154" s="27"/>
      <c r="J154" s="27"/>
      <c r="K154" s="27"/>
      <c r="L154" s="27"/>
    </row>
    <row r="155" spans="1:12" s="9" customFormat="1" ht="13.5">
      <c r="A155" s="10"/>
      <c r="B155" s="10"/>
      <c r="C155" s="10"/>
      <c r="D155" s="27"/>
      <c r="E155" s="27"/>
      <c r="F155" s="27"/>
      <c r="G155" s="27"/>
      <c r="H155" s="27"/>
      <c r="I155" s="27"/>
      <c r="J155" s="27"/>
      <c r="K155" s="27"/>
      <c r="L155" s="27"/>
    </row>
    <row r="156" spans="1:12" s="9" customFormat="1" ht="13.5">
      <c r="A156" s="10"/>
      <c r="B156" s="10"/>
      <c r="C156" s="10"/>
      <c r="D156" s="27"/>
      <c r="E156" s="27"/>
      <c r="F156" s="27"/>
      <c r="G156" s="27"/>
      <c r="H156" s="27"/>
      <c r="I156" s="27"/>
      <c r="J156" s="27"/>
      <c r="K156" s="27"/>
      <c r="L156" s="27"/>
    </row>
    <row r="157" spans="1:12" s="9" customFormat="1" ht="13.5">
      <c r="A157" s="10"/>
      <c r="B157" s="10"/>
      <c r="C157" s="10"/>
      <c r="D157" s="27"/>
      <c r="E157" s="27"/>
      <c r="F157" s="27"/>
      <c r="G157" s="27"/>
      <c r="H157" s="27"/>
      <c r="I157" s="27"/>
      <c r="J157" s="27"/>
      <c r="K157" s="27"/>
      <c r="L157" s="27"/>
    </row>
    <row r="158" spans="1:12" s="9" customFormat="1" ht="13.5">
      <c r="A158" s="10"/>
      <c r="B158" s="10"/>
      <c r="C158" s="10"/>
      <c r="D158" s="27"/>
      <c r="E158" s="27"/>
      <c r="F158" s="27"/>
      <c r="G158" s="27"/>
      <c r="H158" s="27"/>
      <c r="I158" s="27"/>
      <c r="J158" s="27"/>
      <c r="K158" s="27"/>
      <c r="L158" s="27"/>
    </row>
    <row r="159" spans="1:12" s="9" customFormat="1" ht="13.5">
      <c r="A159" s="10"/>
      <c r="B159" s="10"/>
      <c r="C159" s="10"/>
      <c r="D159" s="27"/>
      <c r="E159" s="27"/>
      <c r="F159" s="27"/>
      <c r="G159" s="27"/>
      <c r="H159" s="27"/>
      <c r="I159" s="27"/>
      <c r="J159" s="27"/>
      <c r="K159" s="27"/>
      <c r="L159" s="27"/>
    </row>
    <row r="160" spans="1:12" s="9" customFormat="1" ht="13.5">
      <c r="A160" s="10"/>
      <c r="B160" s="10"/>
      <c r="C160" s="10"/>
      <c r="D160" s="27"/>
      <c r="E160" s="27"/>
      <c r="F160" s="27"/>
      <c r="G160" s="27"/>
      <c r="H160" s="27"/>
      <c r="I160" s="27"/>
      <c r="J160" s="27"/>
      <c r="K160" s="27"/>
      <c r="L160" s="27"/>
    </row>
    <row r="161" spans="1:12" s="9" customFormat="1" ht="13.5">
      <c r="A161" s="10"/>
      <c r="B161" s="10"/>
      <c r="C161" s="10"/>
      <c r="D161" s="27"/>
      <c r="E161" s="27"/>
      <c r="F161" s="27"/>
      <c r="G161" s="27"/>
      <c r="H161" s="27"/>
      <c r="I161" s="27"/>
      <c r="J161" s="27"/>
      <c r="K161" s="27"/>
      <c r="L161" s="27"/>
    </row>
    <row r="162" spans="1:12" s="9" customFormat="1" ht="13.5">
      <c r="A162" s="10"/>
      <c r="B162" s="10"/>
      <c r="C162" s="10"/>
      <c r="D162" s="27"/>
      <c r="E162" s="27"/>
      <c r="F162" s="27"/>
      <c r="G162" s="27"/>
      <c r="H162" s="27"/>
      <c r="I162" s="27"/>
      <c r="J162" s="27"/>
      <c r="K162" s="27"/>
      <c r="L162" s="27"/>
    </row>
    <row r="163" spans="1:12" s="9" customFormat="1" ht="13.5">
      <c r="A163" s="10"/>
      <c r="B163" s="10"/>
      <c r="C163" s="10"/>
      <c r="D163" s="27"/>
      <c r="E163" s="27"/>
      <c r="F163" s="27"/>
      <c r="G163" s="27"/>
      <c r="H163" s="27"/>
      <c r="I163" s="27"/>
      <c r="J163" s="27"/>
      <c r="K163" s="27"/>
      <c r="L163" s="27"/>
    </row>
    <row r="164" spans="1:12" s="9" customFormat="1" ht="13.5">
      <c r="A164" s="10"/>
      <c r="B164" s="10"/>
      <c r="C164" s="10"/>
      <c r="D164" s="27"/>
      <c r="E164" s="27"/>
      <c r="F164" s="27"/>
      <c r="G164" s="27"/>
      <c r="H164" s="27"/>
      <c r="I164" s="27"/>
      <c r="J164" s="27"/>
      <c r="K164" s="27"/>
      <c r="L164" s="27"/>
    </row>
    <row r="165" spans="1:12" s="9" customFormat="1" ht="13.5">
      <c r="A165" s="10"/>
      <c r="B165" s="10"/>
      <c r="C165" s="10"/>
      <c r="D165" s="27"/>
      <c r="E165" s="27"/>
      <c r="F165" s="27"/>
      <c r="G165" s="27"/>
      <c r="H165" s="27"/>
      <c r="I165" s="27"/>
      <c r="J165" s="27"/>
      <c r="K165" s="27"/>
      <c r="L165" s="27"/>
    </row>
    <row r="166" spans="1:12" s="9" customFormat="1" ht="13.5">
      <c r="A166" s="10"/>
      <c r="B166" s="10"/>
      <c r="C166" s="10"/>
      <c r="D166" s="27"/>
      <c r="E166" s="27"/>
      <c r="F166" s="27"/>
      <c r="G166" s="27"/>
      <c r="H166" s="27"/>
      <c r="I166" s="27"/>
      <c r="J166" s="27"/>
      <c r="K166" s="27"/>
      <c r="L166" s="27"/>
    </row>
    <row r="167" spans="1:12" s="9" customFormat="1" ht="13.5">
      <c r="A167" s="10"/>
      <c r="B167" s="10"/>
      <c r="C167" s="10"/>
      <c r="D167" s="27"/>
      <c r="E167" s="27"/>
      <c r="F167" s="27"/>
      <c r="G167" s="27"/>
      <c r="H167" s="27"/>
      <c r="I167" s="27"/>
      <c r="J167" s="27"/>
      <c r="K167" s="27"/>
      <c r="L167" s="27"/>
    </row>
    <row r="168" spans="1:12" s="9" customFormat="1" ht="13.5">
      <c r="A168" s="10"/>
      <c r="B168" s="10"/>
      <c r="C168" s="10"/>
      <c r="D168" s="27"/>
      <c r="E168" s="27"/>
      <c r="F168" s="27"/>
      <c r="G168" s="27"/>
      <c r="H168" s="27"/>
      <c r="I168" s="27"/>
      <c r="J168" s="27"/>
      <c r="K168" s="27"/>
      <c r="L168" s="27"/>
    </row>
    <row r="169" spans="1:12" s="9" customFormat="1" ht="13.5">
      <c r="A169" s="10"/>
      <c r="B169" s="10"/>
      <c r="C169" s="10"/>
      <c r="D169" s="27"/>
      <c r="E169" s="27"/>
      <c r="F169" s="27"/>
      <c r="G169" s="27"/>
      <c r="H169" s="27"/>
      <c r="I169" s="27"/>
      <c r="J169" s="27"/>
      <c r="K169" s="27"/>
      <c r="L169" s="27"/>
    </row>
    <row r="170" spans="1:12" s="9" customFormat="1" ht="13.5">
      <c r="A170" s="10"/>
      <c r="B170" s="10"/>
      <c r="C170" s="10"/>
      <c r="D170" s="27"/>
      <c r="E170" s="27"/>
      <c r="F170" s="27"/>
      <c r="G170" s="27"/>
      <c r="H170" s="27"/>
      <c r="I170" s="27"/>
      <c r="J170" s="27"/>
      <c r="K170" s="27"/>
      <c r="L170" s="27"/>
    </row>
    <row r="171" spans="1:12" s="9" customFormat="1" ht="13.5">
      <c r="A171" s="10"/>
      <c r="B171" s="10"/>
      <c r="C171" s="10"/>
      <c r="D171" s="27"/>
      <c r="E171" s="27"/>
      <c r="F171" s="27"/>
      <c r="G171" s="27"/>
      <c r="H171" s="27"/>
      <c r="I171" s="27"/>
      <c r="J171" s="27"/>
      <c r="K171" s="27"/>
      <c r="L171" s="27"/>
    </row>
    <row r="172" spans="1:12" s="9" customFormat="1" ht="13.5">
      <c r="A172" s="10"/>
      <c r="B172" s="10"/>
      <c r="C172" s="10"/>
      <c r="D172" s="27"/>
      <c r="E172" s="27"/>
      <c r="F172" s="27"/>
      <c r="G172" s="27"/>
      <c r="H172" s="27"/>
      <c r="I172" s="27"/>
      <c r="J172" s="27"/>
      <c r="K172" s="27"/>
      <c r="L172" s="27"/>
    </row>
    <row r="173" spans="1:12" s="9" customFormat="1" ht="13.5">
      <c r="A173" s="10"/>
      <c r="B173" s="10"/>
      <c r="C173" s="10"/>
      <c r="D173" s="27"/>
      <c r="E173" s="27"/>
      <c r="F173" s="27"/>
      <c r="G173" s="27"/>
      <c r="H173" s="27"/>
      <c r="I173" s="27"/>
      <c r="J173" s="27"/>
      <c r="K173" s="27"/>
      <c r="L173" s="27"/>
    </row>
    <row r="174" spans="1:12" s="9" customFormat="1" ht="13.5">
      <c r="A174" s="10"/>
      <c r="B174" s="10"/>
      <c r="C174" s="10"/>
      <c r="D174" s="27"/>
      <c r="E174" s="27"/>
      <c r="F174" s="27"/>
      <c r="G174" s="27"/>
      <c r="H174" s="27"/>
      <c r="I174" s="27"/>
      <c r="J174" s="27"/>
      <c r="K174" s="27"/>
      <c r="L174" s="27"/>
    </row>
    <row r="175" spans="1:12" s="9" customFormat="1" ht="13.5">
      <c r="A175" s="10"/>
      <c r="B175" s="10"/>
      <c r="C175" s="10"/>
      <c r="D175" s="27"/>
      <c r="E175" s="27"/>
      <c r="F175" s="27"/>
      <c r="G175" s="27"/>
      <c r="H175" s="27"/>
      <c r="I175" s="27"/>
      <c r="J175" s="27"/>
      <c r="K175" s="27"/>
      <c r="L175" s="27"/>
    </row>
    <row r="176" spans="1:12" s="9" customFormat="1" ht="13.5">
      <c r="A176" s="10"/>
      <c r="B176" s="10"/>
      <c r="C176" s="10"/>
      <c r="D176" s="27"/>
      <c r="E176" s="27"/>
      <c r="F176" s="27"/>
      <c r="G176" s="27"/>
      <c r="H176" s="27"/>
      <c r="I176" s="27"/>
      <c r="J176" s="27"/>
      <c r="K176" s="27"/>
      <c r="L176" s="27"/>
    </row>
    <row r="177" spans="1:12" s="9" customFormat="1" ht="13.5">
      <c r="A177" s="10"/>
      <c r="B177" s="10"/>
      <c r="C177" s="10"/>
      <c r="D177" s="27"/>
      <c r="E177" s="27"/>
      <c r="F177" s="27"/>
      <c r="G177" s="27"/>
      <c r="H177" s="27"/>
      <c r="I177" s="27"/>
      <c r="J177" s="27"/>
      <c r="K177" s="27"/>
      <c r="L177" s="27"/>
    </row>
    <row r="178" spans="1:12" s="9" customFormat="1" ht="13.5">
      <c r="A178" s="10"/>
      <c r="B178" s="10"/>
      <c r="C178" s="10"/>
      <c r="D178" s="27"/>
      <c r="E178" s="27"/>
      <c r="F178" s="27"/>
      <c r="G178" s="27"/>
      <c r="H178" s="27"/>
      <c r="I178" s="27"/>
      <c r="J178" s="27"/>
      <c r="K178" s="27"/>
      <c r="L178" s="27"/>
    </row>
    <row r="179" spans="1:12" s="9" customFormat="1" ht="13.5">
      <c r="A179" s="10"/>
      <c r="B179" s="10"/>
      <c r="C179" s="10"/>
      <c r="D179" s="27"/>
      <c r="E179" s="27"/>
      <c r="F179" s="27"/>
      <c r="G179" s="27"/>
      <c r="H179" s="27"/>
      <c r="I179" s="27"/>
      <c r="J179" s="27"/>
      <c r="K179" s="27"/>
      <c r="L179" s="27"/>
    </row>
    <row r="180" spans="1:12" s="9" customFormat="1" ht="13.5">
      <c r="A180" s="10"/>
      <c r="B180" s="10"/>
      <c r="C180" s="10"/>
      <c r="D180" s="27"/>
      <c r="E180" s="27"/>
      <c r="F180" s="27"/>
      <c r="G180" s="27"/>
      <c r="H180" s="27"/>
      <c r="I180" s="27"/>
      <c r="J180" s="27"/>
      <c r="K180" s="27"/>
      <c r="L180" s="27"/>
    </row>
    <row r="181" spans="1:12" s="9" customFormat="1" ht="13.5">
      <c r="A181" s="10"/>
      <c r="B181" s="10"/>
      <c r="C181" s="10"/>
      <c r="D181" s="27"/>
      <c r="E181" s="27"/>
      <c r="F181" s="27"/>
      <c r="G181" s="27"/>
      <c r="H181" s="27"/>
      <c r="I181" s="27"/>
      <c r="J181" s="27"/>
      <c r="K181" s="27"/>
      <c r="L181" s="27"/>
    </row>
    <row r="182" spans="1:12" s="9" customFormat="1" ht="13.5">
      <c r="A182" s="10"/>
      <c r="B182" s="10"/>
      <c r="C182" s="10"/>
      <c r="D182" s="27"/>
      <c r="E182" s="27"/>
      <c r="F182" s="27"/>
      <c r="G182" s="27"/>
      <c r="H182" s="27"/>
      <c r="I182" s="27"/>
      <c r="J182" s="27"/>
      <c r="K182" s="27"/>
      <c r="L182" s="27"/>
    </row>
    <row r="183" spans="1:12" s="9" customFormat="1" ht="13.5">
      <c r="A183" s="10"/>
      <c r="B183" s="10"/>
      <c r="C183" s="10"/>
      <c r="D183" s="27"/>
      <c r="E183" s="27"/>
      <c r="F183" s="27"/>
      <c r="G183" s="27"/>
      <c r="H183" s="27"/>
      <c r="I183" s="27"/>
      <c r="J183" s="27"/>
      <c r="K183" s="27"/>
      <c r="L183" s="27"/>
    </row>
    <row r="184" spans="1:12" s="9" customFormat="1" ht="13.5">
      <c r="A184" s="10"/>
      <c r="B184" s="10"/>
      <c r="C184" s="10"/>
      <c r="D184" s="27"/>
      <c r="E184" s="27"/>
      <c r="F184" s="27"/>
      <c r="G184" s="27"/>
      <c r="H184" s="27"/>
      <c r="I184" s="27"/>
      <c r="J184" s="27"/>
      <c r="K184" s="27"/>
      <c r="L184" s="27"/>
    </row>
    <row r="185" spans="1:12" s="9" customFormat="1" ht="13.5">
      <c r="A185" s="10"/>
      <c r="B185" s="10"/>
      <c r="C185" s="10"/>
      <c r="D185" s="27"/>
      <c r="E185" s="27"/>
      <c r="F185" s="27"/>
      <c r="G185" s="27"/>
      <c r="H185" s="27"/>
      <c r="I185" s="27"/>
      <c r="J185" s="27"/>
      <c r="K185" s="27"/>
      <c r="L185" s="27"/>
    </row>
    <row r="186" spans="1:12" s="9" customFormat="1" ht="13.5">
      <c r="A186" s="10"/>
      <c r="B186" s="10"/>
      <c r="C186" s="10"/>
      <c r="D186" s="27"/>
      <c r="E186" s="27"/>
      <c r="F186" s="27"/>
      <c r="G186" s="27"/>
      <c r="H186" s="27"/>
      <c r="I186" s="27"/>
      <c r="J186" s="27"/>
      <c r="K186" s="27"/>
      <c r="L186" s="27"/>
    </row>
    <row r="187" spans="1:12" s="9" customFormat="1" ht="13.5">
      <c r="A187" s="10"/>
      <c r="B187" s="10"/>
      <c r="C187" s="10"/>
      <c r="D187" s="27"/>
      <c r="E187" s="27"/>
      <c r="F187" s="27"/>
      <c r="G187" s="27"/>
      <c r="H187" s="27"/>
      <c r="I187" s="27"/>
      <c r="J187" s="27"/>
      <c r="K187" s="27"/>
      <c r="L187" s="27"/>
    </row>
    <row r="188" spans="1:12" s="9" customFormat="1" ht="13.5">
      <c r="A188" s="10"/>
      <c r="B188" s="10"/>
      <c r="C188" s="10"/>
      <c r="D188" s="27"/>
      <c r="E188" s="27"/>
      <c r="F188" s="27"/>
      <c r="G188" s="27"/>
      <c r="H188" s="27"/>
      <c r="I188" s="27"/>
      <c r="J188" s="27"/>
      <c r="K188" s="27"/>
      <c r="L188" s="27"/>
    </row>
    <row r="189" spans="1:12" s="9" customFormat="1" ht="13.5">
      <c r="A189" s="10"/>
      <c r="B189" s="10"/>
      <c r="C189" s="10"/>
      <c r="D189" s="27"/>
      <c r="E189" s="27"/>
      <c r="F189" s="27"/>
      <c r="G189" s="27"/>
      <c r="H189" s="27"/>
      <c r="I189" s="27"/>
      <c r="J189" s="27"/>
      <c r="K189" s="27"/>
      <c r="L189" s="27"/>
    </row>
    <row r="190" spans="1:12" s="9" customFormat="1" ht="13.5">
      <c r="A190" s="10"/>
      <c r="B190" s="10"/>
      <c r="C190" s="10"/>
      <c r="D190" s="27"/>
      <c r="E190" s="27"/>
      <c r="F190" s="27"/>
      <c r="G190" s="27"/>
      <c r="H190" s="27"/>
      <c r="I190" s="27"/>
      <c r="J190" s="27"/>
      <c r="K190" s="27"/>
      <c r="L190" s="27"/>
    </row>
    <row r="191" spans="1:12" s="9" customFormat="1" ht="13.5">
      <c r="A191" s="10"/>
      <c r="B191" s="10"/>
      <c r="C191" s="10"/>
      <c r="D191" s="27"/>
      <c r="E191" s="27"/>
      <c r="F191" s="27"/>
      <c r="G191" s="27"/>
      <c r="H191" s="27"/>
      <c r="I191" s="27"/>
      <c r="J191" s="27"/>
      <c r="K191" s="27"/>
      <c r="L191" s="27"/>
    </row>
    <row r="192" spans="1:12" s="9" customFormat="1" ht="13.5">
      <c r="A192" s="10"/>
      <c r="B192" s="10"/>
      <c r="C192" s="10"/>
      <c r="D192" s="27"/>
      <c r="E192" s="27"/>
      <c r="F192" s="27"/>
      <c r="G192" s="27"/>
      <c r="H192" s="27"/>
      <c r="I192" s="27"/>
      <c r="J192" s="27"/>
      <c r="K192" s="27"/>
      <c r="L192" s="27"/>
    </row>
    <row r="193" spans="1:12" s="9" customFormat="1" ht="13.5">
      <c r="A193" s="10"/>
      <c r="B193" s="10"/>
      <c r="C193" s="10"/>
      <c r="D193" s="27"/>
      <c r="E193" s="27"/>
      <c r="F193" s="27"/>
      <c r="G193" s="27"/>
      <c r="H193" s="27"/>
      <c r="I193" s="27"/>
      <c r="J193" s="27"/>
      <c r="K193" s="27"/>
      <c r="L193" s="27"/>
    </row>
    <row r="194" spans="1:12" s="9" customFormat="1" ht="13.5">
      <c r="A194" s="10"/>
      <c r="B194" s="10"/>
      <c r="C194" s="10"/>
      <c r="D194" s="27"/>
      <c r="E194" s="27"/>
      <c r="F194" s="27"/>
      <c r="G194" s="27"/>
      <c r="H194" s="27"/>
      <c r="I194" s="27"/>
      <c r="J194" s="27"/>
      <c r="K194" s="27"/>
      <c r="L194" s="27"/>
    </row>
    <row r="195" spans="1:12" s="9" customFormat="1" ht="13.5">
      <c r="A195" s="10"/>
      <c r="B195" s="10"/>
      <c r="C195" s="10"/>
      <c r="D195" s="27"/>
      <c r="E195" s="27"/>
      <c r="F195" s="27"/>
      <c r="G195" s="27"/>
      <c r="H195" s="27"/>
      <c r="I195" s="27"/>
      <c r="J195" s="27"/>
      <c r="K195" s="27"/>
      <c r="L195" s="27"/>
    </row>
    <row r="196" spans="1:12" s="9" customFormat="1" ht="13.5">
      <c r="A196" s="10"/>
      <c r="B196" s="10"/>
      <c r="C196" s="10"/>
      <c r="D196" s="27"/>
      <c r="E196" s="27"/>
      <c r="F196" s="27"/>
      <c r="G196" s="27"/>
      <c r="H196" s="27"/>
      <c r="I196" s="27"/>
      <c r="J196" s="27"/>
      <c r="K196" s="27"/>
      <c r="L196" s="27"/>
    </row>
    <row r="197" spans="1:12" s="9" customFormat="1" ht="13.5">
      <c r="A197" s="10"/>
      <c r="B197" s="10"/>
      <c r="C197" s="10"/>
      <c r="D197" s="27"/>
      <c r="E197" s="27"/>
      <c r="F197" s="27"/>
      <c r="G197" s="27"/>
      <c r="H197" s="27"/>
      <c r="I197" s="27"/>
      <c r="J197" s="27"/>
      <c r="K197" s="27"/>
      <c r="L197" s="27"/>
    </row>
    <row r="198" spans="1:12" s="9" customFormat="1" ht="13.5">
      <c r="A198" s="10"/>
      <c r="B198" s="10"/>
      <c r="C198" s="10"/>
      <c r="D198" s="27"/>
      <c r="E198" s="27"/>
      <c r="F198" s="27"/>
      <c r="G198" s="27"/>
      <c r="H198" s="27"/>
      <c r="I198" s="27"/>
      <c r="J198" s="27"/>
      <c r="K198" s="27"/>
      <c r="L198" s="27"/>
    </row>
    <row r="199" spans="1:12" s="9" customFormat="1" ht="13.5">
      <c r="A199" s="10"/>
      <c r="B199" s="10"/>
      <c r="C199" s="10"/>
      <c r="D199" s="27"/>
      <c r="E199" s="27"/>
      <c r="F199" s="27"/>
      <c r="G199" s="27"/>
      <c r="H199" s="27"/>
      <c r="I199" s="27"/>
      <c r="J199" s="27"/>
      <c r="K199" s="27"/>
      <c r="L199" s="27"/>
    </row>
    <row r="200" spans="1:12" s="9" customFormat="1" ht="13.5">
      <c r="A200" s="10"/>
      <c r="B200" s="10"/>
      <c r="C200" s="10"/>
      <c r="D200" s="27"/>
      <c r="E200" s="27"/>
      <c r="F200" s="27"/>
      <c r="G200" s="27"/>
      <c r="H200" s="27"/>
      <c r="I200" s="27"/>
      <c r="J200" s="27"/>
      <c r="K200" s="27"/>
      <c r="L200" s="27"/>
    </row>
    <row r="201" spans="1:12" s="9" customFormat="1" ht="13.5">
      <c r="A201" s="10"/>
      <c r="B201" s="10"/>
      <c r="C201" s="10"/>
      <c r="D201" s="27"/>
      <c r="E201" s="27"/>
      <c r="F201" s="27"/>
      <c r="G201" s="27"/>
      <c r="H201" s="27"/>
      <c r="I201" s="27"/>
      <c r="J201" s="27"/>
      <c r="K201" s="27"/>
      <c r="L201" s="27"/>
    </row>
    <row r="202" spans="1:12" s="9" customFormat="1" ht="13.5">
      <c r="A202" s="10"/>
      <c r="B202" s="10"/>
      <c r="C202" s="10"/>
      <c r="D202" s="27"/>
      <c r="E202" s="27"/>
      <c r="F202" s="27"/>
      <c r="G202" s="27"/>
      <c r="H202" s="27"/>
      <c r="I202" s="27"/>
      <c r="J202" s="27"/>
      <c r="K202" s="27"/>
      <c r="L202" s="27"/>
    </row>
    <row r="203" spans="1:12" s="9" customFormat="1" ht="13.5">
      <c r="A203" s="10"/>
      <c r="B203" s="10"/>
      <c r="C203" s="10"/>
      <c r="D203" s="27"/>
      <c r="E203" s="27"/>
      <c r="F203" s="27"/>
      <c r="G203" s="27"/>
      <c r="H203" s="27"/>
      <c r="I203" s="27"/>
      <c r="J203" s="27"/>
      <c r="K203" s="27"/>
      <c r="L203" s="27"/>
    </row>
    <row r="204" spans="1:12" s="9" customFormat="1" ht="13.5">
      <c r="A204" s="10"/>
      <c r="B204" s="10"/>
      <c r="C204" s="10"/>
      <c r="D204" s="27"/>
      <c r="E204" s="27"/>
      <c r="F204" s="27"/>
      <c r="G204" s="27"/>
      <c r="H204" s="27"/>
      <c r="I204" s="27"/>
      <c r="J204" s="27"/>
      <c r="K204" s="27"/>
      <c r="L204" s="27"/>
    </row>
    <row r="205" spans="1:12" s="9" customFormat="1" ht="13.5">
      <c r="A205" s="10"/>
      <c r="B205" s="10"/>
      <c r="C205" s="10"/>
      <c r="D205" s="27"/>
      <c r="E205" s="27"/>
      <c r="F205" s="27"/>
      <c r="G205" s="27"/>
      <c r="H205" s="27"/>
      <c r="I205" s="27"/>
      <c r="J205" s="27"/>
      <c r="K205" s="27"/>
      <c r="L205" s="27"/>
    </row>
    <row r="206" spans="1:12" s="9" customFormat="1" ht="13.5">
      <c r="A206" s="10"/>
      <c r="B206" s="10"/>
      <c r="C206" s="10"/>
      <c r="D206" s="27"/>
      <c r="E206" s="27"/>
      <c r="F206" s="27"/>
      <c r="G206" s="27"/>
      <c r="H206" s="27"/>
      <c r="I206" s="27"/>
      <c r="J206" s="27"/>
      <c r="K206" s="27"/>
      <c r="L206" s="27"/>
    </row>
    <row r="207" spans="1:12" s="9" customFormat="1" ht="13.5">
      <c r="A207" s="10"/>
      <c r="B207" s="10"/>
      <c r="C207" s="10"/>
      <c r="D207" s="27"/>
      <c r="E207" s="27"/>
      <c r="F207" s="27"/>
      <c r="G207" s="27"/>
      <c r="H207" s="27"/>
      <c r="I207" s="27"/>
      <c r="J207" s="27"/>
      <c r="K207" s="27"/>
      <c r="L207" s="27"/>
    </row>
    <row r="208" spans="1:12" s="9" customFormat="1" ht="13.5">
      <c r="A208" s="10"/>
      <c r="B208" s="10"/>
      <c r="C208" s="10"/>
      <c r="D208" s="27"/>
      <c r="E208" s="27"/>
      <c r="F208" s="27"/>
      <c r="G208" s="27"/>
      <c r="H208" s="27"/>
      <c r="I208" s="27"/>
      <c r="J208" s="27"/>
      <c r="K208" s="27"/>
      <c r="L208" s="27"/>
    </row>
    <row r="209" spans="1:12" s="9" customFormat="1" ht="13.5">
      <c r="A209" s="10"/>
      <c r="B209" s="10"/>
      <c r="C209" s="10"/>
      <c r="D209" s="27"/>
      <c r="E209" s="27"/>
      <c r="F209" s="27"/>
      <c r="G209" s="27"/>
      <c r="H209" s="27"/>
      <c r="I209" s="27"/>
      <c r="J209" s="27"/>
      <c r="K209" s="27"/>
      <c r="L209" s="27"/>
    </row>
    <row r="210" spans="1:12" s="9" customFormat="1" ht="13.5">
      <c r="A210" s="10"/>
      <c r="B210" s="10"/>
      <c r="C210" s="10"/>
      <c r="D210" s="27"/>
      <c r="E210" s="27"/>
      <c r="F210" s="27"/>
      <c r="G210" s="27"/>
      <c r="H210" s="27"/>
      <c r="I210" s="27"/>
      <c r="J210" s="27"/>
      <c r="K210" s="27"/>
      <c r="L210" s="27"/>
    </row>
    <row r="211" spans="1:12" s="9" customFormat="1" ht="13.5">
      <c r="A211" s="10"/>
      <c r="B211" s="10"/>
      <c r="C211" s="10"/>
      <c r="D211" s="27"/>
      <c r="E211" s="27"/>
      <c r="F211" s="27"/>
      <c r="G211" s="27"/>
      <c r="H211" s="27"/>
      <c r="I211" s="27"/>
      <c r="J211" s="27"/>
      <c r="K211" s="27"/>
      <c r="L211" s="27"/>
    </row>
    <row r="212" spans="1:12" s="9" customFormat="1" ht="13.5">
      <c r="A212" s="10"/>
      <c r="B212" s="10"/>
      <c r="C212" s="10"/>
      <c r="D212" s="27"/>
      <c r="E212" s="27"/>
      <c r="F212" s="27"/>
      <c r="G212" s="27"/>
      <c r="H212" s="27"/>
      <c r="I212" s="27"/>
      <c r="J212" s="27"/>
      <c r="K212" s="27"/>
      <c r="L212" s="27"/>
    </row>
    <row r="213" spans="1:12" s="9" customFormat="1" ht="13.5">
      <c r="A213" s="10"/>
      <c r="B213" s="10"/>
      <c r="C213" s="10"/>
      <c r="D213" s="27"/>
      <c r="E213" s="27"/>
      <c r="F213" s="27"/>
      <c r="G213" s="27"/>
      <c r="H213" s="27"/>
      <c r="I213" s="27"/>
      <c r="J213" s="27"/>
      <c r="K213" s="27"/>
      <c r="L213" s="27"/>
    </row>
    <row r="214" spans="1:12" s="9" customFormat="1" ht="13.5">
      <c r="A214" s="10"/>
      <c r="B214" s="10"/>
      <c r="C214" s="10"/>
      <c r="D214" s="27"/>
      <c r="E214" s="27"/>
      <c r="F214" s="27"/>
      <c r="G214" s="27"/>
      <c r="H214" s="27"/>
      <c r="I214" s="27"/>
      <c r="J214" s="27"/>
      <c r="K214" s="27"/>
      <c r="L214" s="27"/>
    </row>
    <row r="215" spans="1:12" s="9" customFormat="1" ht="13.5">
      <c r="A215" s="10"/>
      <c r="B215" s="10"/>
      <c r="C215" s="10"/>
      <c r="D215" s="27"/>
      <c r="E215" s="27"/>
      <c r="F215" s="27"/>
      <c r="G215" s="27"/>
      <c r="H215" s="27"/>
      <c r="I215" s="27"/>
      <c r="J215" s="27"/>
      <c r="K215" s="27"/>
      <c r="L215" s="27"/>
    </row>
    <row r="216" spans="1:12" s="9" customFormat="1" ht="13.5">
      <c r="A216" s="10"/>
      <c r="B216" s="10"/>
      <c r="C216" s="10"/>
      <c r="D216" s="27"/>
      <c r="E216" s="27"/>
      <c r="F216" s="27"/>
      <c r="G216" s="27"/>
      <c r="H216" s="27"/>
      <c r="I216" s="27"/>
      <c r="J216" s="27"/>
      <c r="K216" s="27"/>
      <c r="L216" s="27"/>
    </row>
    <row r="217" spans="1:12" s="9" customFormat="1" ht="13.5">
      <c r="A217" s="10"/>
      <c r="B217" s="10"/>
      <c r="C217" s="10"/>
      <c r="D217" s="27"/>
      <c r="E217" s="27"/>
      <c r="F217" s="27"/>
      <c r="G217" s="27"/>
      <c r="H217" s="27"/>
      <c r="I217" s="27"/>
      <c r="J217" s="27"/>
      <c r="K217" s="27"/>
      <c r="L217" s="27"/>
    </row>
    <row r="218" spans="1:12" s="9" customFormat="1" ht="13.5">
      <c r="A218" s="10"/>
      <c r="B218" s="10"/>
      <c r="C218" s="10"/>
      <c r="D218" s="27"/>
      <c r="E218" s="27"/>
      <c r="F218" s="27"/>
      <c r="G218" s="27"/>
      <c r="H218" s="27"/>
      <c r="I218" s="27"/>
      <c r="J218" s="27"/>
      <c r="K218" s="27"/>
      <c r="L218" s="27"/>
    </row>
    <row r="219" spans="1:12" s="9" customFormat="1" ht="13.5">
      <c r="A219" s="10"/>
      <c r="B219" s="10"/>
      <c r="C219" s="10"/>
      <c r="D219" s="27"/>
      <c r="E219" s="27"/>
      <c r="F219" s="27"/>
      <c r="G219" s="27"/>
      <c r="H219" s="27"/>
      <c r="I219" s="27"/>
      <c r="J219" s="27"/>
      <c r="K219" s="27"/>
      <c r="L219" s="27"/>
    </row>
    <row r="220" spans="1:12" s="9" customFormat="1" ht="13.5">
      <c r="A220" s="10"/>
      <c r="B220" s="10"/>
      <c r="C220" s="10"/>
      <c r="D220" s="27"/>
      <c r="E220" s="27"/>
      <c r="F220" s="27"/>
      <c r="G220" s="27"/>
      <c r="H220" s="27"/>
      <c r="I220" s="27"/>
      <c r="J220" s="27"/>
      <c r="K220" s="27"/>
      <c r="L220" s="27"/>
    </row>
    <row r="221" spans="1:12" s="9" customFormat="1" ht="13.5">
      <c r="A221" s="10"/>
      <c r="B221" s="10"/>
      <c r="C221" s="10"/>
      <c r="D221" s="27"/>
      <c r="E221" s="27"/>
      <c r="F221" s="27"/>
      <c r="G221" s="27"/>
      <c r="H221" s="27"/>
      <c r="I221" s="27"/>
      <c r="J221" s="27"/>
      <c r="K221" s="27"/>
      <c r="L221" s="27"/>
    </row>
    <row r="222" spans="1:12" s="9" customFormat="1" ht="13.5">
      <c r="A222" s="10"/>
      <c r="B222" s="10"/>
      <c r="C222" s="10"/>
      <c r="D222" s="27"/>
      <c r="E222" s="27"/>
      <c r="F222" s="27"/>
      <c r="G222" s="27"/>
      <c r="H222" s="27"/>
      <c r="I222" s="27"/>
      <c r="J222" s="27"/>
      <c r="K222" s="27"/>
      <c r="L222" s="27"/>
    </row>
    <row r="223" spans="1:12" s="9" customFormat="1" ht="13.5">
      <c r="A223" s="10"/>
      <c r="B223" s="10"/>
      <c r="C223" s="10"/>
      <c r="D223" s="27"/>
      <c r="E223" s="27"/>
      <c r="F223" s="27"/>
      <c r="G223" s="27"/>
      <c r="H223" s="27"/>
      <c r="I223" s="27"/>
      <c r="J223" s="27"/>
      <c r="K223" s="27"/>
      <c r="L223" s="27"/>
    </row>
    <row r="224" spans="1:12" s="9" customFormat="1" ht="13.5">
      <c r="A224" s="10"/>
      <c r="B224" s="10"/>
      <c r="C224" s="10"/>
      <c r="D224" s="27"/>
      <c r="E224" s="27"/>
      <c r="F224" s="27"/>
      <c r="G224" s="27"/>
      <c r="H224" s="27"/>
      <c r="I224" s="27"/>
      <c r="J224" s="27"/>
      <c r="K224" s="27"/>
      <c r="L224" s="27"/>
    </row>
    <row r="225" spans="1:12" s="9" customFormat="1" ht="13.5">
      <c r="A225" s="10"/>
      <c r="B225" s="10"/>
      <c r="C225" s="10"/>
      <c r="D225" s="27"/>
      <c r="E225" s="27"/>
      <c r="F225" s="27"/>
      <c r="G225" s="27"/>
      <c r="H225" s="27"/>
      <c r="I225" s="27"/>
      <c r="J225" s="27"/>
      <c r="K225" s="27"/>
      <c r="L225" s="27"/>
    </row>
    <row r="226" spans="4:12" ht="13.5">
      <c r="D226" s="41"/>
      <c r="E226" s="41"/>
      <c r="F226" s="41"/>
      <c r="G226" s="41"/>
      <c r="H226" s="41"/>
      <c r="I226" s="41"/>
      <c r="J226" s="41"/>
      <c r="K226" s="41"/>
      <c r="L226" s="41"/>
    </row>
    <row r="227" spans="4:12" ht="13.5">
      <c r="D227" s="41"/>
      <c r="E227" s="41"/>
      <c r="F227" s="41"/>
      <c r="G227" s="41"/>
      <c r="H227" s="41"/>
      <c r="I227" s="41"/>
      <c r="J227" s="41"/>
      <c r="K227" s="41"/>
      <c r="L227" s="41"/>
    </row>
    <row r="228" spans="4:12" ht="13.5">
      <c r="D228" s="41"/>
      <c r="E228" s="41"/>
      <c r="F228" s="41"/>
      <c r="G228" s="41"/>
      <c r="H228" s="41"/>
      <c r="I228" s="41"/>
      <c r="J228" s="41"/>
      <c r="K228" s="41"/>
      <c r="L228" s="41"/>
    </row>
    <row r="229" spans="4:12" ht="13.5">
      <c r="D229" s="41"/>
      <c r="E229" s="41"/>
      <c r="F229" s="41"/>
      <c r="G229" s="41"/>
      <c r="H229" s="41"/>
      <c r="I229" s="41"/>
      <c r="J229" s="41"/>
      <c r="K229" s="41"/>
      <c r="L229" s="41"/>
    </row>
    <row r="230" spans="4:12" ht="13.5">
      <c r="D230" s="41"/>
      <c r="E230" s="41"/>
      <c r="F230" s="41"/>
      <c r="G230" s="41"/>
      <c r="H230" s="41"/>
      <c r="I230" s="41"/>
      <c r="J230" s="41"/>
      <c r="K230" s="41"/>
      <c r="L230" s="41"/>
    </row>
  </sheetData>
  <sheetProtection/>
  <mergeCells count="18">
    <mergeCell ref="J8:J9"/>
    <mergeCell ref="H8:I8"/>
    <mergeCell ref="K8:L8"/>
    <mergeCell ref="B8:B9"/>
    <mergeCell ref="G7:I7"/>
    <mergeCell ref="D7:F7"/>
    <mergeCell ref="C7:C9"/>
    <mergeCell ref="D8:D9"/>
    <mergeCell ref="J1:L1"/>
    <mergeCell ref="I2:L2"/>
    <mergeCell ref="H3:L3"/>
    <mergeCell ref="E8:F8"/>
    <mergeCell ref="G8:G9"/>
    <mergeCell ref="A4:K4"/>
    <mergeCell ref="A5:L5"/>
    <mergeCell ref="A6:K6"/>
    <mergeCell ref="A7:B7"/>
    <mergeCell ref="J7:L7"/>
  </mergeCells>
  <printOptions/>
  <pageMargins left="0.75" right="0.75" top="1" bottom="1" header="0.5" footer="0.5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2023-04-10T06:26:35Z</cp:lastPrinted>
  <dcterms:created xsi:type="dcterms:W3CDTF">2023-04-10T05:10:58Z</dcterms:created>
  <dcterms:modified xsi:type="dcterms:W3CDTF">2023-04-25T12:15:44Z</dcterms:modified>
  <cp:category/>
  <cp:version/>
  <cp:contentType/>
  <cp:contentStatus/>
</cp:coreProperties>
</file>